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urement\2018\1 - TLM\Final RFP Package\Amendment\"/>
    </mc:Choice>
  </mc:AlternateContent>
  <bookViews>
    <workbookView xWindow="0" yWindow="0" windowWidth="15360" windowHeight="7155" tabRatio="707"/>
  </bookViews>
  <sheets>
    <sheet name="Summary Cost Sheet" sheetId="49" r:id="rId1"/>
    <sheet name="1 - Printing Cost" sheetId="45" r:id="rId2"/>
    <sheet name="2 - Packaging Cost - Cohort 1&amp;2" sheetId="47" r:id="rId3"/>
    <sheet name="3 - Total delivery cost" sheetId="43" r:id="rId4"/>
    <sheet name="4 - Warehouse" sheetId="50" r:id="rId5"/>
    <sheet name="5 - HR-Operation" sheetId="51" r:id="rId6"/>
    <sheet name="Reference - # of Schools&amp;Boxes " sheetId="54" r:id="rId7"/>
  </sheets>
  <definedNames>
    <definedName name="_xlnm.Print_Area" localSheetId="1">'1 - Printing Cost'!$A$1:$G$39</definedName>
    <definedName name="_xlnm.Print_Area" localSheetId="2">'2 - Packaging Cost - Cohort 1&amp;2'!$A$1:$I$45</definedName>
    <definedName name="_xlnm.Print_Area" localSheetId="3">'3 - Total delivery cost'!$A$1:$J$35</definedName>
    <definedName name="_xlnm.Print_Area" localSheetId="6">'Reference - # of Schools&amp;Boxes '!$A$1:$O$62</definedName>
    <definedName name="_xlnm.Print_Area" localSheetId="0">'Summary Cost Sheet'!$A$1:$C$30</definedName>
  </definedNames>
  <calcPr calcId="152511"/>
</workbook>
</file>

<file path=xl/calcChain.xml><?xml version="1.0" encoding="utf-8"?>
<calcChain xmlns="http://schemas.openxmlformats.org/spreadsheetml/2006/main">
  <c r="C39" i="54" l="1"/>
  <c r="D39" i="54"/>
  <c r="E39" i="54"/>
  <c r="F39" i="54"/>
  <c r="H39" i="54"/>
  <c r="I39" i="54"/>
  <c r="J39" i="54"/>
  <c r="K39" i="54"/>
  <c r="G39" i="54"/>
  <c r="F20" i="50"/>
  <c r="C32" i="47" l="1"/>
  <c r="C9" i="47"/>
  <c r="D20" i="50" l="1"/>
  <c r="E19" i="43"/>
  <c r="E28" i="43"/>
  <c r="M52" i="54"/>
  <c r="D27" i="43"/>
  <c r="E27" i="43"/>
  <c r="E25" i="43"/>
  <c r="E22" i="43"/>
  <c r="E20" i="43"/>
  <c r="D14" i="45" l="1"/>
  <c r="D13" i="45"/>
  <c r="A5" i="45" l="1"/>
  <c r="A6" i="45"/>
  <c r="A7" i="45"/>
  <c r="A8" i="45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4" i="45"/>
  <c r="E20" i="50" l="1"/>
  <c r="B19" i="43"/>
  <c r="C19" i="43"/>
  <c r="G27" i="45"/>
  <c r="G31" i="47" l="1"/>
  <c r="E31" i="47"/>
  <c r="H31" i="47" l="1"/>
  <c r="D18" i="45" l="1"/>
  <c r="D16" i="45"/>
  <c r="D17" i="45"/>
  <c r="D15" i="45"/>
  <c r="D12" i="45"/>
  <c r="G133" i="51" l="1"/>
  <c r="G132" i="51"/>
  <c r="G131" i="51"/>
  <c r="G130" i="51"/>
  <c r="G129" i="51"/>
  <c r="G122" i="51"/>
  <c r="G121" i="51"/>
  <c r="G120" i="51"/>
  <c r="G119" i="51"/>
  <c r="G118" i="51"/>
  <c r="G115" i="51"/>
  <c r="G114" i="51"/>
  <c r="G113" i="51"/>
  <c r="G112" i="51"/>
  <c r="G111" i="51"/>
  <c r="G108" i="51"/>
  <c r="G107" i="51"/>
  <c r="G106" i="51"/>
  <c r="G105" i="51"/>
  <c r="G104" i="51"/>
  <c r="G101" i="51"/>
  <c r="G100" i="51"/>
  <c r="G99" i="51"/>
  <c r="G98" i="51"/>
  <c r="G97" i="51"/>
  <c r="G94" i="51"/>
  <c r="G93" i="51"/>
  <c r="G92" i="51"/>
  <c r="G91" i="51"/>
  <c r="G90" i="51"/>
  <c r="G87" i="51"/>
  <c r="G86" i="51"/>
  <c r="G85" i="51"/>
  <c r="G84" i="51"/>
  <c r="G83" i="51"/>
  <c r="G80" i="51"/>
  <c r="G79" i="51"/>
  <c r="G78" i="51"/>
  <c r="G77" i="51"/>
  <c r="G76" i="51"/>
  <c r="G73" i="51"/>
  <c r="G72" i="51"/>
  <c r="G71" i="51"/>
  <c r="G70" i="51"/>
  <c r="G69" i="51"/>
  <c r="G66" i="51"/>
  <c r="G65" i="51"/>
  <c r="G64" i="51"/>
  <c r="G63" i="51"/>
  <c r="G62" i="51"/>
  <c r="G59" i="51"/>
  <c r="G58" i="51"/>
  <c r="G57" i="51"/>
  <c r="G56" i="51"/>
  <c r="G55" i="51"/>
  <c r="G52" i="51"/>
  <c r="G51" i="51"/>
  <c r="G50" i="51"/>
  <c r="G49" i="51"/>
  <c r="G48" i="51"/>
  <c r="G53" i="51" s="1"/>
  <c r="G45" i="51"/>
  <c r="G44" i="51"/>
  <c r="G43" i="51"/>
  <c r="G42" i="51"/>
  <c r="G41" i="51"/>
  <c r="G38" i="51"/>
  <c r="G37" i="51"/>
  <c r="G36" i="51"/>
  <c r="G35" i="51"/>
  <c r="G34" i="51"/>
  <c r="G31" i="51"/>
  <c r="G30" i="51"/>
  <c r="G29" i="51"/>
  <c r="G28" i="51"/>
  <c r="G27" i="51"/>
  <c r="G8" i="47"/>
  <c r="D25" i="43"/>
  <c r="D19" i="43"/>
  <c r="I4" i="43"/>
  <c r="J4" i="43" s="1"/>
  <c r="L4" i="50"/>
  <c r="I4" i="50"/>
  <c r="G5" i="45"/>
  <c r="G6" i="45"/>
  <c r="G7" i="45"/>
  <c r="G8" i="45"/>
  <c r="G9" i="45"/>
  <c r="G10" i="45"/>
  <c r="G11" i="45"/>
  <c r="G12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8" i="45"/>
  <c r="G4" i="45"/>
  <c r="G3" i="45"/>
  <c r="E3" i="47"/>
  <c r="G3" i="47"/>
  <c r="G30" i="47"/>
  <c r="E30" i="47"/>
  <c r="G29" i="47"/>
  <c r="E29" i="47"/>
  <c r="G28" i="47"/>
  <c r="E28" i="47"/>
  <c r="G27" i="47"/>
  <c r="E27" i="47"/>
  <c r="G26" i="47"/>
  <c r="E26" i="47"/>
  <c r="G25" i="47"/>
  <c r="E25" i="47"/>
  <c r="G24" i="47"/>
  <c r="E24" i="47"/>
  <c r="G23" i="47"/>
  <c r="E23" i="47"/>
  <c r="G22" i="47"/>
  <c r="E22" i="47"/>
  <c r="G21" i="47"/>
  <c r="E21" i="47"/>
  <c r="G14" i="45"/>
  <c r="G13" i="45"/>
  <c r="G81" i="51" l="1"/>
  <c r="G109" i="51"/>
  <c r="G32" i="47"/>
  <c r="E32" i="47"/>
  <c r="G29" i="45"/>
  <c r="G32" i="51"/>
  <c r="M4" i="50"/>
  <c r="G60" i="51"/>
  <c r="G88" i="51"/>
  <c r="G116" i="51"/>
  <c r="G46" i="51"/>
  <c r="G67" i="51"/>
  <c r="G95" i="51"/>
  <c r="G123" i="51"/>
  <c r="G39" i="51"/>
  <c r="G74" i="51"/>
  <c r="G102" i="51"/>
  <c r="H3" i="47"/>
  <c r="H26" i="47"/>
  <c r="H28" i="47"/>
  <c r="H30" i="47"/>
  <c r="H23" i="47"/>
  <c r="H27" i="47"/>
  <c r="H29" i="47"/>
  <c r="H24" i="47"/>
  <c r="H21" i="47"/>
  <c r="H25" i="47"/>
  <c r="H22" i="47"/>
  <c r="H32" i="47" l="1"/>
  <c r="C11" i="49" s="1"/>
  <c r="I9" i="43" l="1"/>
  <c r="J9" i="43" s="1"/>
  <c r="I10" i="43"/>
  <c r="J10" i="43" s="1"/>
  <c r="I11" i="43"/>
  <c r="J11" i="43" s="1"/>
  <c r="I12" i="43"/>
  <c r="J12" i="43" s="1"/>
  <c r="I13" i="43"/>
  <c r="J13" i="43" s="1"/>
  <c r="I14" i="43"/>
  <c r="J14" i="43" s="1"/>
  <c r="I15" i="43"/>
  <c r="J15" i="43" s="1"/>
  <c r="I16" i="43"/>
  <c r="J16" i="43" s="1"/>
  <c r="I17" i="43"/>
  <c r="J17" i="43" s="1"/>
  <c r="I18" i="43"/>
  <c r="J18" i="43" s="1"/>
  <c r="L10" i="50"/>
  <c r="L11" i="50"/>
  <c r="L12" i="50"/>
  <c r="L13" i="50"/>
  <c r="L14" i="50"/>
  <c r="L15" i="50"/>
  <c r="L16" i="50"/>
  <c r="L17" i="50"/>
  <c r="L18" i="50"/>
  <c r="L19" i="50"/>
  <c r="I10" i="50"/>
  <c r="I11" i="50"/>
  <c r="I12" i="50"/>
  <c r="I13" i="50"/>
  <c r="I14" i="50"/>
  <c r="I15" i="50"/>
  <c r="I16" i="50"/>
  <c r="I17" i="50"/>
  <c r="I18" i="50"/>
  <c r="I19" i="50"/>
  <c r="M15" i="50" l="1"/>
  <c r="M19" i="50"/>
  <c r="M11" i="50"/>
  <c r="M18" i="50"/>
  <c r="M14" i="50"/>
  <c r="M10" i="50"/>
  <c r="M17" i="50"/>
  <c r="M13" i="50"/>
  <c r="M16" i="50"/>
  <c r="M12" i="50"/>
  <c r="C9" i="49"/>
  <c r="G7" i="47"/>
  <c r="F9" i="47"/>
  <c r="E8" i="47"/>
  <c r="H8" i="47" s="1"/>
  <c r="G14" i="51"/>
  <c r="G13" i="51"/>
  <c r="G12" i="51"/>
  <c r="G11" i="51"/>
  <c r="G10" i="51"/>
  <c r="G9" i="51"/>
  <c r="G8" i="51"/>
  <c r="G7" i="51"/>
  <c r="G6" i="51"/>
  <c r="G5" i="51"/>
  <c r="L9" i="50"/>
  <c r="L8" i="50"/>
  <c r="L7" i="50"/>
  <c r="L6" i="50"/>
  <c r="L5" i="50"/>
  <c r="I9" i="50"/>
  <c r="I8" i="50"/>
  <c r="I7" i="50"/>
  <c r="I6" i="50"/>
  <c r="I5" i="50"/>
  <c r="G21" i="51"/>
  <c r="G22" i="51"/>
  <c r="G23" i="51"/>
  <c r="G24" i="51"/>
  <c r="G20" i="51"/>
  <c r="I24" i="43"/>
  <c r="J24" i="43" s="1"/>
  <c r="I23" i="43"/>
  <c r="J23" i="43" s="1"/>
  <c r="I22" i="43"/>
  <c r="J22" i="43" s="1"/>
  <c r="I21" i="43"/>
  <c r="J21" i="43" s="1"/>
  <c r="I20" i="43"/>
  <c r="I5" i="43"/>
  <c r="I6" i="43"/>
  <c r="J6" i="43" s="1"/>
  <c r="I7" i="43"/>
  <c r="J7" i="43" s="1"/>
  <c r="I8" i="43"/>
  <c r="J8" i="43" s="1"/>
  <c r="E7" i="47"/>
  <c r="G6" i="47"/>
  <c r="E6" i="47"/>
  <c r="G5" i="47"/>
  <c r="E5" i="47"/>
  <c r="G4" i="47"/>
  <c r="E4" i="47"/>
  <c r="H7" i="47" l="1"/>
  <c r="M6" i="50"/>
  <c r="I19" i="43"/>
  <c r="M7" i="50"/>
  <c r="M9" i="50"/>
  <c r="L20" i="50"/>
  <c r="M8" i="50"/>
  <c r="I20" i="50"/>
  <c r="M5" i="50"/>
  <c r="J5" i="43"/>
  <c r="J19" i="43" s="1"/>
  <c r="J20" i="43"/>
  <c r="J25" i="43" s="1"/>
  <c r="I25" i="43"/>
  <c r="H4" i="47"/>
  <c r="H6" i="47"/>
  <c r="G15" i="51"/>
  <c r="G134" i="51"/>
  <c r="G25" i="51"/>
  <c r="G125" i="51" s="1"/>
  <c r="H5" i="47"/>
  <c r="G9" i="47"/>
  <c r="E9" i="47"/>
  <c r="M20" i="50" l="1"/>
  <c r="C13" i="49" s="1"/>
  <c r="F136" i="51"/>
  <c r="C14" i="49" s="1"/>
  <c r="H9" i="47"/>
  <c r="H45" i="47" s="1"/>
  <c r="J27" i="43"/>
  <c r="C12" i="49" s="1"/>
  <c r="C10" i="49" l="1"/>
  <c r="C16" i="49" s="1"/>
  <c r="C17" i="49" l="1"/>
  <c r="C18" i="49" s="1"/>
</calcChain>
</file>

<file path=xl/sharedStrings.xml><?xml version="1.0" encoding="utf-8"?>
<sst xmlns="http://schemas.openxmlformats.org/spreadsheetml/2006/main" count="558" uniqueCount="286">
  <si>
    <t>Total</t>
  </si>
  <si>
    <t>SN</t>
  </si>
  <si>
    <t>Bhaktapur</t>
  </si>
  <si>
    <t>District</t>
  </si>
  <si>
    <t xml:space="preserve">Total </t>
  </si>
  <si>
    <t>No of Schools</t>
  </si>
  <si>
    <t>Grade 1**</t>
  </si>
  <si>
    <t>Grade 2 **</t>
  </si>
  <si>
    <t>Grade 3**</t>
  </si>
  <si>
    <t>Banke</t>
  </si>
  <si>
    <t>Kanchanpur</t>
  </si>
  <si>
    <t>Saptari</t>
  </si>
  <si>
    <t>Kaski</t>
  </si>
  <si>
    <t>TOTAL</t>
  </si>
  <si>
    <t>Box Calculations</t>
  </si>
  <si>
    <t>Total-Except Schools</t>
  </si>
  <si>
    <t>GRAND TOTAL</t>
  </si>
  <si>
    <t>Title</t>
  </si>
  <si>
    <t>No. of  
titles</t>
  </si>
  <si>
    <t>Inner pages</t>
  </si>
  <si>
    <t>Cover Pages</t>
  </si>
  <si>
    <t>Text Material</t>
  </si>
  <si>
    <t>Cover Material</t>
  </si>
  <si>
    <t>Finishing</t>
  </si>
  <si>
    <t>Binding</t>
  </si>
  <si>
    <t>Unit Cost</t>
  </si>
  <si>
    <t>Total Cost</t>
  </si>
  <si>
    <t>Workbook Grade 1 Part 1</t>
  </si>
  <si>
    <t>1 x 1</t>
  </si>
  <si>
    <t>Workbook Grade 1 Part 2</t>
  </si>
  <si>
    <t>Workbook Grade 2 Part 1</t>
  </si>
  <si>
    <t>Workbook Grade 2 Part 2</t>
  </si>
  <si>
    <t xml:space="preserve">Workbook Grade 3 Part 1 </t>
  </si>
  <si>
    <t xml:space="preserve">Workbook Grade 3 Part 2 </t>
  </si>
  <si>
    <t>Teacher's Guide Grade 1</t>
  </si>
  <si>
    <t xml:space="preserve">Teacher's Guide Grade 2 </t>
  </si>
  <si>
    <t xml:space="preserve">Teacher's Guide Grade 3 </t>
  </si>
  <si>
    <t>4 X 0</t>
  </si>
  <si>
    <t>VAT at 13%</t>
  </si>
  <si>
    <t>Comments (If any):-</t>
  </si>
  <si>
    <t>No. of Boxes</t>
  </si>
  <si>
    <t xml:space="preserve">Remarks/ Changes </t>
  </si>
  <si>
    <t>Districts</t>
  </si>
  <si>
    <t>Handling/Wrapping/ Packaging 
Unit Cost/Box</t>
  </si>
  <si>
    <t>Handling/ Wrapping/ Packaging 
Total Cost
(B)</t>
  </si>
  <si>
    <t>Total Packaging Cost
(C=A+B)</t>
  </si>
  <si>
    <t xml:space="preserve">Comments (if any):- </t>
  </si>
  <si>
    <t>Budget Summary of Teaching Learning Materials</t>
  </si>
  <si>
    <t>Activities</t>
  </si>
  <si>
    <t>Amount (NPR)</t>
  </si>
  <si>
    <t>Total Transportation/Delivery Cost</t>
  </si>
  <si>
    <t>Warehouse 2 (if required)</t>
  </si>
  <si>
    <t>Rent per month</t>
  </si>
  <si>
    <t xml:space="preserve">Kathmandu </t>
  </si>
  <si>
    <t>Total Warehouse Cost</t>
  </si>
  <si>
    <t>Total Rent Cost</t>
  </si>
  <si>
    <t>Warehouse 1 (Depot 1)</t>
  </si>
  <si>
    <t>Grand Total Cost of the Proposal</t>
  </si>
  <si>
    <t>Total Teaching Learning Materials Printing Cost</t>
  </si>
  <si>
    <t xml:space="preserve">No of Vehicle required </t>
  </si>
  <si>
    <t>No of Days</t>
  </si>
  <si>
    <t>Rate Per/day</t>
  </si>
  <si>
    <t xml:space="preserve">Name </t>
  </si>
  <si>
    <t>Position</t>
  </si>
  <si>
    <t>No of days</t>
  </si>
  <si>
    <t>Rate</t>
  </si>
  <si>
    <t xml:space="preserve">No of Schools </t>
  </si>
  <si>
    <t>Transportation Cost 
KTM-District</t>
  </si>
  <si>
    <t>Transportation cost
District HQ to local depo (if required)</t>
  </si>
  <si>
    <t xml:space="preserve">Transportation/Delivery cost from district Hq/Depo to schools </t>
  </si>
  <si>
    <t>Transportat cost from KTM to distribution Point</t>
  </si>
  <si>
    <t>Total cost for school delivery</t>
  </si>
  <si>
    <t>Total Transportation/Delivery cost</t>
  </si>
  <si>
    <t>ETCs</t>
  </si>
  <si>
    <t xml:space="preserve">EGRP RO </t>
  </si>
  <si>
    <t xml:space="preserve">CLAs </t>
  </si>
  <si>
    <t>NOTE:</t>
  </si>
  <si>
    <t>1. Above cost must include load/unload and vehicle costs</t>
  </si>
  <si>
    <t>4. District Educaiton Office (DEOs) are located in the district HQs.</t>
  </si>
  <si>
    <t>2. Education  Training Centers (ETCs) are located in district HQs in all districts.</t>
  </si>
  <si>
    <t>5. EGRP Regional Offices (Ros) are located in the district HQs except Saptari, Where EGRP RO is located at Itahari.</t>
  </si>
  <si>
    <t>6. Center Line Agencies (CLAs) are located in Sanothimi Bhaktapur.</t>
  </si>
  <si>
    <t>No of Months</t>
  </si>
  <si>
    <t>Human Resource Cost</t>
  </si>
  <si>
    <t>Name</t>
  </si>
  <si>
    <t xml:space="preserve">Position </t>
  </si>
  <si>
    <t>Role</t>
  </si>
  <si>
    <t xml:space="preserve">No of Days </t>
  </si>
  <si>
    <t xml:space="preserve">District level Team (District level management, handling Delivery etc), </t>
  </si>
  <si>
    <r>
      <t xml:space="preserve">Kaski </t>
    </r>
    <r>
      <rPr>
        <b/>
        <i/>
        <sz val="10"/>
        <color theme="1"/>
        <rFont val="Arial"/>
        <family val="2"/>
      </rPr>
      <t>(insert additional rows if necessary)</t>
    </r>
  </si>
  <si>
    <r>
      <t xml:space="preserve">Saptari </t>
    </r>
    <r>
      <rPr>
        <i/>
        <sz val="10"/>
        <color theme="1"/>
        <rFont val="Arial"/>
        <family val="2"/>
      </rPr>
      <t>(insert additional rows if necessary)</t>
    </r>
  </si>
  <si>
    <r>
      <t xml:space="preserve">Kanchanpur </t>
    </r>
    <r>
      <rPr>
        <b/>
        <i/>
        <sz val="10"/>
        <color theme="1"/>
        <rFont val="Arial"/>
        <family val="2"/>
      </rPr>
      <t>(insert additional rows if necessary)</t>
    </r>
  </si>
  <si>
    <r>
      <t xml:space="preserve">Bhaktapur </t>
    </r>
    <r>
      <rPr>
        <b/>
        <i/>
        <sz val="10"/>
        <color theme="1"/>
        <rFont val="Arial"/>
        <family val="2"/>
      </rPr>
      <t>(insert additional rows if necessary)</t>
    </r>
  </si>
  <si>
    <r>
      <t xml:space="preserve">Banke </t>
    </r>
    <r>
      <rPr>
        <b/>
        <i/>
        <sz val="10"/>
        <color theme="1"/>
        <rFont val="Arial"/>
        <family val="2"/>
      </rPr>
      <t>(insert additional rows if necessary)</t>
    </r>
  </si>
  <si>
    <t>TOTAL COST (DISTRICTS)</t>
  </si>
  <si>
    <t xml:space="preserve">Days </t>
  </si>
  <si>
    <r>
      <t xml:space="preserve">Central level team (management, production, packaging, delivery etc)- </t>
    </r>
    <r>
      <rPr>
        <b/>
        <i/>
        <sz val="9"/>
        <color theme="1"/>
        <rFont val="Arial"/>
        <family val="2"/>
      </rPr>
      <t>Insert additional rows if necessary.</t>
    </r>
  </si>
  <si>
    <t>TOTAL OPERATION COST</t>
  </si>
  <si>
    <t>Location of the wareshouse AND its dimentions/space.</t>
  </si>
  <si>
    <t xml:space="preserve">Total Human Resource /Operation Cost </t>
  </si>
  <si>
    <t>Other  Staffs required (Eg. operation/ Communications, verificaiton, reporting etc.) not included above.</t>
  </si>
  <si>
    <t>KTM &amp; CLAs</t>
  </si>
  <si>
    <t>Annex-2</t>
  </si>
  <si>
    <t>Sentence Pin Wheel Chart</t>
  </si>
  <si>
    <t>Rhymes Chart</t>
  </si>
  <si>
    <t>Letter Flash Cards</t>
  </si>
  <si>
    <t>CV Chart/Barakhari Chart</t>
  </si>
  <si>
    <t>Picture word cards</t>
  </si>
  <si>
    <t>Window cards</t>
  </si>
  <si>
    <t>A5 (14.8 cm X21 cm)</t>
  </si>
  <si>
    <t>Large wheel: 24 cm
Medium wheel:17.5 cm
Smaller wheel: 11.2 cm
Handel in middle: 16.5 cm</t>
  </si>
  <si>
    <t>Large wheel: 19 cm
Smaller wheel: 12 cm
Handel in middle: 13 cm</t>
  </si>
  <si>
    <t>2 x 0</t>
  </si>
  <si>
    <t>250 g Art board</t>
  </si>
  <si>
    <t>Wire Binding</t>
  </si>
  <si>
    <t>Metal Bonding with hanger clip</t>
  </si>
  <si>
    <t>Dhankuta</t>
  </si>
  <si>
    <t>Rupandehi</t>
  </si>
  <si>
    <t xml:space="preserve">Parsa                               </t>
  </si>
  <si>
    <t>Mustang</t>
  </si>
  <si>
    <t>Dolpa</t>
  </si>
  <si>
    <t>Bardiya</t>
  </si>
  <si>
    <t>Dadeldhura</t>
  </si>
  <si>
    <t>Dang</t>
  </si>
  <si>
    <t>Surkhet</t>
  </si>
  <si>
    <t xml:space="preserve">Kailali </t>
  </si>
  <si>
    <t xml:space="preserve">Box Size: </t>
  </si>
  <si>
    <t xml:space="preserve">Box Weight: </t>
  </si>
  <si>
    <t>DEOs</t>
  </si>
  <si>
    <r>
      <t xml:space="preserve">Dhankuta </t>
    </r>
    <r>
      <rPr>
        <i/>
        <sz val="10"/>
        <color theme="1"/>
        <rFont val="Arial"/>
        <family val="2"/>
      </rPr>
      <t>(insert additional rows if necessary)</t>
    </r>
  </si>
  <si>
    <r>
      <t xml:space="preserve">Rupandehi </t>
    </r>
    <r>
      <rPr>
        <i/>
        <sz val="10"/>
        <color theme="1"/>
        <rFont val="Arial"/>
        <family val="2"/>
      </rPr>
      <t>(insert additional rows if necessary)</t>
    </r>
  </si>
  <si>
    <r>
      <t xml:space="preserve">Parsa </t>
    </r>
    <r>
      <rPr>
        <i/>
        <sz val="10"/>
        <color theme="1"/>
        <rFont val="Arial"/>
        <family val="2"/>
      </rPr>
      <t>(insert additional rows if necessary)</t>
    </r>
  </si>
  <si>
    <r>
      <t xml:space="preserve">Mustang </t>
    </r>
    <r>
      <rPr>
        <i/>
        <sz val="10"/>
        <color theme="1"/>
        <rFont val="Arial"/>
        <family val="2"/>
      </rPr>
      <t>(insert additional rows if necessary)</t>
    </r>
  </si>
  <si>
    <r>
      <t xml:space="preserve">Dolpa </t>
    </r>
    <r>
      <rPr>
        <i/>
        <sz val="10"/>
        <color theme="1"/>
        <rFont val="Arial"/>
        <family val="2"/>
      </rPr>
      <t>(insert additional rows if necessary)</t>
    </r>
  </si>
  <si>
    <r>
      <t xml:space="preserve">Kailali </t>
    </r>
    <r>
      <rPr>
        <i/>
        <sz val="10"/>
        <color theme="1"/>
        <rFont val="Arial"/>
        <family val="2"/>
      </rPr>
      <t>(insert additional rows if necessary)</t>
    </r>
  </si>
  <si>
    <r>
      <t xml:space="preserve">Dang </t>
    </r>
    <r>
      <rPr>
        <i/>
        <sz val="10"/>
        <color theme="1"/>
        <rFont val="Arial"/>
        <family val="2"/>
      </rPr>
      <t>(insert additional rows if necessary)</t>
    </r>
  </si>
  <si>
    <r>
      <t xml:space="preserve">Bardiya </t>
    </r>
    <r>
      <rPr>
        <i/>
        <sz val="10"/>
        <color theme="1"/>
        <rFont val="Arial"/>
        <family val="2"/>
      </rPr>
      <t>(insert additional rows if necessary)</t>
    </r>
  </si>
  <si>
    <r>
      <t xml:space="preserve">Dadeldhura </t>
    </r>
    <r>
      <rPr>
        <i/>
        <sz val="10"/>
        <color theme="1"/>
        <rFont val="Arial"/>
        <family val="2"/>
      </rPr>
      <t>(insert additional rows if necessary)</t>
    </r>
  </si>
  <si>
    <r>
      <t xml:space="preserve">Surkhet </t>
    </r>
    <r>
      <rPr>
        <i/>
        <sz val="10"/>
        <color theme="1"/>
        <rFont val="Arial"/>
        <family val="2"/>
      </rPr>
      <t>(insert additional rows if necessary)</t>
    </r>
  </si>
  <si>
    <t>Note: Any software/applications developed for verification purpose, bidder should be handed over the software to EGRP after completion of the task. During the contract period, USAID/EGRP would have full authority to use, monitor using the software/application.</t>
  </si>
  <si>
    <t>Total Packaging and Handling Cost - Cohort 1</t>
  </si>
  <si>
    <t>Total Packaging and Handling Cost - Cohort 2</t>
  </si>
  <si>
    <t>21cmX28cm</t>
  </si>
  <si>
    <t xml:space="preserve">80g Woodfree </t>
  </si>
  <si>
    <t>4 x 0</t>
  </si>
  <si>
    <t>250g Art Board</t>
  </si>
  <si>
    <t>22-25 µ Thermal BOPP Gloss Lamination</t>
  </si>
  <si>
    <t>Sewing &amp; Perfect Binding</t>
  </si>
  <si>
    <t xml:space="preserve">250g Art Board </t>
  </si>
  <si>
    <t>2 x 2</t>
  </si>
  <si>
    <t>14.8 x 21 cm</t>
  </si>
  <si>
    <t>None</t>
  </si>
  <si>
    <t>Saddle Stitch</t>
  </si>
  <si>
    <t>Big Books  Type 1 (12 Pages, 4 color)</t>
  </si>
  <si>
    <t>24.5X34.5cm</t>
  </si>
  <si>
    <t>4x4</t>
  </si>
  <si>
    <t>Big Books  Type 2  (12 Pages, 2 color)</t>
  </si>
  <si>
    <t xml:space="preserve">Big Books  Type 3  (8 Pages, 2 color) </t>
  </si>
  <si>
    <t>2x2</t>
  </si>
  <si>
    <t>Big Book Type 4 (16 Pages, 4 color)</t>
  </si>
  <si>
    <t>4X4</t>
  </si>
  <si>
    <t>Word Pin Wheel Chart Type 1</t>
  </si>
  <si>
    <t>Round</t>
  </si>
  <si>
    <t>350g Art board</t>
  </si>
  <si>
    <t>Center Punch and Buttoning</t>
  </si>
  <si>
    <t>Word Pin Wheel Chart Type 2</t>
  </si>
  <si>
    <t>40.5 x 58.25 cm</t>
  </si>
  <si>
    <t xml:space="preserve">1 set = 49 pcs </t>
  </si>
  <si>
    <t>1 set = 100 pcs</t>
  </si>
  <si>
    <t xml:space="preserve">1 set = 19 pcs  </t>
  </si>
  <si>
    <t>7 ply high quality corrugated materials</t>
  </si>
  <si>
    <t>with logo screen print of 20cmX15cm</t>
  </si>
  <si>
    <t>SL No.</t>
  </si>
  <si>
    <t>Print Run Quanity</t>
  </si>
  <si>
    <t>Size</t>
  </si>
  <si>
    <t>Text colours</t>
  </si>
  <si>
    <t>Cover colours</t>
  </si>
  <si>
    <t>Printing Cost</t>
  </si>
  <si>
    <t>Packaging Cost for Cohort 1</t>
  </si>
  <si>
    <t>Packaging Cost for Cohort 2</t>
  </si>
  <si>
    <t xml:space="preserve"> Total</t>
  </si>
  <si>
    <t>Grand Total (C1+C2)</t>
  </si>
  <si>
    <t>Tab #</t>
  </si>
  <si>
    <t xml:space="preserve">Sum of Cohort 1 &amp; 2 </t>
  </si>
  <si>
    <t>TOTAL of District</t>
  </si>
  <si>
    <t>TOTAL of other</t>
  </si>
  <si>
    <r>
      <rPr>
        <b/>
        <sz val="12"/>
        <color theme="1"/>
        <rFont val="Times New Roman"/>
        <family val="1"/>
      </rPr>
      <t xml:space="preserve">Insurance Cost </t>
    </r>
    <r>
      <rPr>
        <b/>
        <i/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(Insurance Cost of all materials against fire, theft and damage in warehouse and in-transit, attached separate sheet for detail calculation)</t>
    </r>
  </si>
  <si>
    <t xml:space="preserve">Signature: </t>
  </si>
  <si>
    <t xml:space="preserve">Name: </t>
  </si>
  <si>
    <t>Title:</t>
  </si>
  <si>
    <t xml:space="preserve">Date: </t>
  </si>
  <si>
    <t>Detail Item's Specifications for cost estimation</t>
  </si>
  <si>
    <t>a</t>
  </si>
  <si>
    <t>No of Boxes to be delivered</t>
  </si>
  <si>
    <t>Total No. of  7-Ply Corrugated Cardboard Boxes</t>
  </si>
  <si>
    <t>7- Ply Corrugated Cardboard Box Unit Cost</t>
  </si>
  <si>
    <t>7-Ply Corrugated Cardboard Box Total Cost
(A)</t>
  </si>
  <si>
    <t>9-Ply Corrugated Cardboard Box Total Cost
(A)</t>
  </si>
  <si>
    <t>Local Education Units</t>
  </si>
  <si>
    <t>Summary: TLMs for Cohort 2 Districts for SCHOOLS</t>
  </si>
  <si>
    <t>TLMs Group Items Count</t>
  </si>
  <si>
    <t>Total Estimated</t>
  </si>
  <si>
    <t>G1 Box</t>
  </si>
  <si>
    <t>G2 Box</t>
  </si>
  <si>
    <t>G3 Box</t>
  </si>
  <si>
    <t>Total Boxes</t>
  </si>
  <si>
    <t>Grade1</t>
  </si>
  <si>
    <t>Grade2</t>
  </si>
  <si>
    <t>Grade3</t>
  </si>
  <si>
    <t>Parsa</t>
  </si>
  <si>
    <t>Kailali</t>
  </si>
  <si>
    <t>Rounded</t>
  </si>
  <si>
    <t>** Number of students for SY 2075 are estimated based on the no growth in G1 and 100% upgrade from G1 and G2.</t>
  </si>
  <si>
    <t>Summary:  TLMs for Cohort 2 Districts for Trainings, Sample &amp; Mismatch Mgmt</t>
  </si>
  <si>
    <t>Nos</t>
  </si>
  <si>
    <t>G1 Items</t>
  </si>
  <si>
    <t>G2 Items</t>
  </si>
  <si>
    <t>G3 Items</t>
  </si>
  <si>
    <t>ETCs- for ToT</t>
  </si>
  <si>
    <t>2 Box of Each Grade Items</t>
  </si>
  <si>
    <t>ETCs for TTs</t>
  </si>
  <si>
    <t>7 Box of each grade items in 3 different cluster in each districts as 3350 Teachers of each grade will be trained</t>
  </si>
  <si>
    <t>Sample for LEU</t>
  </si>
  <si>
    <t>2 Box of each grade items</t>
  </si>
  <si>
    <t>DEOs (Sample + Mismatch Manage)</t>
  </si>
  <si>
    <t>6 Box of each grade items</t>
  </si>
  <si>
    <t>CLAs- Sample</t>
  </si>
  <si>
    <t>1 Box of each items</t>
  </si>
  <si>
    <t>EGRP RO</t>
  </si>
  <si>
    <t xml:space="preserve">Rounded </t>
  </si>
  <si>
    <t>Grand Total for C2</t>
  </si>
  <si>
    <t>Summary: TLMs for Cohort 1 Districts for SCHOOLS</t>
  </si>
  <si>
    <t>Grand Total for C1</t>
  </si>
  <si>
    <t>SUMMARY</t>
  </si>
  <si>
    <t>Particular Items</t>
  </si>
  <si>
    <t>Grade 1</t>
  </si>
  <si>
    <t>Grade 2</t>
  </si>
  <si>
    <t>Grade 3</t>
  </si>
  <si>
    <t xml:space="preserve">Total TLMS </t>
  </si>
  <si>
    <t>C1</t>
  </si>
  <si>
    <t>C2</t>
  </si>
  <si>
    <t>Count</t>
  </si>
  <si>
    <t>Total Number of TLMs (Individual Items Sets)</t>
  </si>
  <si>
    <t>Number of TLMs (Group Items 1:6)</t>
  </si>
  <si>
    <t>-</t>
  </si>
  <si>
    <t>No of TLMs (Clas based Items)</t>
  </si>
  <si>
    <t>Teachers Guide</t>
  </si>
  <si>
    <t>Item wise plastic wrap</t>
  </si>
  <si>
    <t>set wise plastic wrap</t>
  </si>
  <si>
    <t xml:space="preserve">Center Punch and Buttoning
</t>
  </si>
  <si>
    <t>Need to pack on plastic sleves - set wise</t>
  </si>
  <si>
    <t>Pre-packaging</t>
  </si>
  <si>
    <t xml:space="preserve">Decodable Books Type 1 </t>
  </si>
  <si>
    <t xml:space="preserve">Decodable Books Type 2 </t>
  </si>
  <si>
    <t>18X12X9 Inches</t>
  </si>
  <si>
    <t>Art Board, 350 g</t>
  </si>
  <si>
    <t>Corrugated box for Cohort-I</t>
  </si>
  <si>
    <t>Corrugated box for Cohort-II</t>
  </si>
  <si>
    <t xml:space="preserve">Name of Bidder: </t>
  </si>
  <si>
    <t xml:space="preserve">Address: </t>
  </si>
  <si>
    <t>Decodable Books Type 3</t>
  </si>
  <si>
    <t>Box Size: 18" X 12" X 9 " for C1 district and 18" X 12" X 11" for C2 districts</t>
  </si>
  <si>
    <t>18X12X11 Inches</t>
  </si>
  <si>
    <t>Approx 18 KG</t>
  </si>
  <si>
    <t>Approx 21 KG</t>
  </si>
  <si>
    <t>3. Local Education Units/RCs are the school themselves, they are not located separately.</t>
  </si>
  <si>
    <t>Local Edu. Unit/RCs Mismatch</t>
  </si>
  <si>
    <t>18x12x9 inch 
(9 inch is height)</t>
  </si>
  <si>
    <t>18x12x11 inch 
(11 inch is height)</t>
  </si>
  <si>
    <t>22-25 µ Thermal BOPP matt Lamination</t>
  </si>
  <si>
    <t>6 books set plastic wrap</t>
  </si>
  <si>
    <t>100g  Woodfree</t>
  </si>
  <si>
    <t>130g Artpaper</t>
  </si>
  <si>
    <t>4x1</t>
  </si>
  <si>
    <t>Both side 22-25 µ Thermal  BOPP Gloss Lamination</t>
  </si>
  <si>
    <t>Both side 22-25 µ Thermal BOPP Gloss Lamination</t>
  </si>
  <si>
    <t>Both side 22-25 µ Thermal BOPP matt Lamination</t>
  </si>
  <si>
    <t>Single side 22-25 µ Thermal BOPP Gloss Lamination</t>
  </si>
  <si>
    <t>Need to pack on 250 gms Artboard box with 4 color logo printed on top</t>
  </si>
  <si>
    <t xml:space="preserve">13cm X 6.5cm window need to die cut in </t>
  </si>
  <si>
    <t>3 page single side print</t>
  </si>
  <si>
    <t>28 X 34 Inch</t>
  </si>
  <si>
    <t>Waterproof Poly paper 150 gms</t>
  </si>
  <si>
    <t>Single side 22-25 µ Thermal BOPP matt Lamination</t>
  </si>
  <si>
    <t>Annex - 2, Amendment-1</t>
  </si>
  <si>
    <t>Annex - 2, Amendment-1: Cost Proposal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</si>
</sst>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Times New Roman"/>
      <family val="1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2"/>
      <color theme="1"/>
      <name val="Times New Roman"/>
      <family val="1"/>
    </font>
    <font>
      <sz val="11"/>
      <color rgb="FFFF0000"/>
      <name val="Arial 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Arial"/>
      <family val="2"/>
    </font>
    <font>
      <b/>
      <sz val="9"/>
      <color theme="1"/>
      <name val="Arial Unicode MS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11"/>
      <color rgb="FFCCFF99"/>
      <name val="Calibri"/>
      <family val="2"/>
      <scheme val="minor"/>
    </font>
    <font>
      <b/>
      <sz val="11"/>
      <color rgb="FFCCFF99"/>
      <name val="Calibri"/>
      <family val="2"/>
      <scheme val="minor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4" fillId="0" borderId="0" applyFont="0" applyFill="0" applyBorder="0" applyAlignment="0" applyProtection="0"/>
  </cellStyleXfs>
  <cellXfs count="652">
    <xf numFmtId="0" fontId="0" fillId="0" borderId="0" xfId="0"/>
    <xf numFmtId="0" fontId="0" fillId="0" borderId="5" xfId="0" applyBorder="1"/>
    <xf numFmtId="0" fontId="0" fillId="0" borderId="13" xfId="0" applyBorder="1"/>
    <xf numFmtId="0" fontId="0" fillId="0" borderId="21" xfId="0" applyBorder="1"/>
    <xf numFmtId="0" fontId="4" fillId="0" borderId="0" xfId="0" applyFont="1"/>
    <xf numFmtId="0" fontId="6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Protection="1"/>
    <xf numFmtId="0" fontId="17" fillId="0" borderId="1" xfId="0" applyFont="1" applyFill="1" applyBorder="1" applyAlignment="1" applyProtection="1">
      <alignment vertical="center" wrapText="1"/>
    </xf>
    <xf numFmtId="164" fontId="0" fillId="0" borderId="0" xfId="0" applyNumberFormat="1" applyProtection="1"/>
    <xf numFmtId="43" fontId="0" fillId="0" borderId="0" xfId="2" applyFont="1" applyProtection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0" fontId="19" fillId="0" borderId="0" xfId="0" applyFont="1" applyBorder="1"/>
    <xf numFmtId="0" fontId="2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/>
    <xf numFmtId="43" fontId="21" fillId="2" borderId="1" xfId="2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0" fontId="27" fillId="0" borderId="0" xfId="0" applyFont="1"/>
    <xf numFmtId="0" fontId="1" fillId="3" borderId="37" xfId="0" applyFont="1" applyFill="1" applyBorder="1"/>
    <xf numFmtId="0" fontId="0" fillId="9" borderId="47" xfId="0" applyFill="1" applyBorder="1"/>
    <xf numFmtId="0" fontId="1" fillId="9" borderId="52" xfId="0" applyFont="1" applyFill="1" applyBorder="1"/>
    <xf numFmtId="0" fontId="1" fillId="9" borderId="43" xfId="0" applyFont="1" applyFill="1" applyBorder="1"/>
    <xf numFmtId="0" fontId="0" fillId="0" borderId="3" xfId="0" applyBorder="1"/>
    <xf numFmtId="0" fontId="1" fillId="3" borderId="24" xfId="0" applyFont="1" applyFill="1" applyBorder="1"/>
    <xf numFmtId="0" fontId="1" fillId="3" borderId="20" xfId="0" applyFont="1" applyFill="1" applyBorder="1" applyAlignment="1">
      <alignment vertical="center"/>
    </xf>
    <xf numFmtId="0" fontId="1" fillId="9" borderId="49" xfId="0" applyFont="1" applyFill="1" applyBorder="1" applyAlignment="1">
      <alignment vertical="center" wrapText="1"/>
    </xf>
    <xf numFmtId="0" fontId="1" fillId="9" borderId="57" xfId="0" applyFont="1" applyFill="1" applyBorder="1"/>
    <xf numFmtId="0" fontId="1" fillId="3" borderId="20" xfId="0" applyFont="1" applyFill="1" applyBorder="1" applyAlignment="1">
      <alignment vertical="center" wrapText="1"/>
    </xf>
    <xf numFmtId="0" fontId="1" fillId="3" borderId="44" xfId="0" applyFont="1" applyFill="1" applyBorder="1"/>
    <xf numFmtId="0" fontId="1" fillId="9" borderId="53" xfId="0" applyFont="1" applyFill="1" applyBorder="1"/>
    <xf numFmtId="0" fontId="1" fillId="3" borderId="63" xfId="0" applyFont="1" applyFill="1" applyBorder="1"/>
    <xf numFmtId="0" fontId="1" fillId="9" borderId="29" xfId="0" applyFont="1" applyFill="1" applyBorder="1"/>
    <xf numFmtId="0" fontId="0" fillId="0" borderId="2" xfId="0" applyBorder="1"/>
    <xf numFmtId="0" fontId="2" fillId="3" borderId="20" xfId="0" applyFont="1" applyFill="1" applyBorder="1" applyAlignment="1">
      <alignment vertical="center"/>
    </xf>
    <xf numFmtId="0" fontId="0" fillId="8" borderId="36" xfId="0" applyFill="1" applyBorder="1"/>
    <xf numFmtId="0" fontId="4" fillId="8" borderId="36" xfId="0" applyFont="1" applyFill="1" applyBorder="1"/>
    <xf numFmtId="0" fontId="4" fillId="2" borderId="0" xfId="0" applyFont="1" applyFill="1" applyBorder="1"/>
    <xf numFmtId="0" fontId="7" fillId="3" borderId="6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2" fillId="3" borderId="36" xfId="0" applyFont="1" applyFill="1" applyBorder="1"/>
    <xf numFmtId="0" fontId="7" fillId="3" borderId="9" xfId="0" applyFont="1" applyFill="1" applyBorder="1" applyAlignment="1">
      <alignment horizontal="center"/>
    </xf>
    <xf numFmtId="0" fontId="6" fillId="0" borderId="2" xfId="0" applyFont="1" applyBorder="1"/>
    <xf numFmtId="0" fontId="7" fillId="5" borderId="36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8" borderId="24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right" vertical="center"/>
    </xf>
    <xf numFmtId="0" fontId="4" fillId="10" borderId="59" xfId="0" applyFont="1" applyFill="1" applyBorder="1" applyAlignment="1">
      <alignment horizontal="right" vertical="center"/>
    </xf>
    <xf numFmtId="0" fontId="4" fillId="8" borderId="63" xfId="0" applyFont="1" applyFill="1" applyBorder="1" applyAlignment="1">
      <alignment horizontal="center" vertical="center"/>
    </xf>
    <xf numFmtId="43" fontId="23" fillId="0" borderId="34" xfId="0" applyNumberFormat="1" applyFont="1" applyFill="1" applyBorder="1" applyAlignment="1">
      <alignment horizontal="center" vertical="center"/>
    </xf>
    <xf numFmtId="43" fontId="23" fillId="0" borderId="32" xfId="0" applyNumberFormat="1" applyFont="1" applyFill="1" applyBorder="1" applyAlignment="1">
      <alignment horizontal="center" vertical="center"/>
    </xf>
    <xf numFmtId="43" fontId="0" fillId="2" borderId="63" xfId="0" applyNumberFormat="1" applyFill="1" applyBorder="1" applyAlignment="1">
      <alignment horizontal="center" vertical="center"/>
    </xf>
    <xf numFmtId="43" fontId="0" fillId="10" borderId="62" xfId="0" applyNumberFormat="1" applyFill="1" applyBorder="1" applyAlignment="1">
      <alignment horizontal="center" vertical="center"/>
    </xf>
    <xf numFmtId="0" fontId="7" fillId="3" borderId="15" xfId="0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31" xfId="0" applyFont="1" applyFill="1" applyBorder="1"/>
    <xf numFmtId="0" fontId="7" fillId="3" borderId="33" xfId="0" applyFont="1" applyFill="1" applyBorder="1" applyAlignment="1">
      <alignment horizontal="center"/>
    </xf>
    <xf numFmtId="0" fontId="1" fillId="9" borderId="56" xfId="0" applyFont="1" applyFill="1" applyBorder="1" applyAlignment="1">
      <alignment vertical="center" wrapText="1"/>
    </xf>
    <xf numFmtId="0" fontId="1" fillId="3" borderId="63" xfId="0" applyFont="1" applyFill="1" applyBorder="1" applyAlignment="1">
      <alignment vertical="center"/>
    </xf>
    <xf numFmtId="0" fontId="1" fillId="9" borderId="68" xfId="0" applyFont="1" applyFill="1" applyBorder="1"/>
    <xf numFmtId="0" fontId="23" fillId="0" borderId="39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9" fillId="2" borderId="5" xfId="0" applyFont="1" applyFill="1" applyBorder="1" applyAlignment="1">
      <alignment horizontal="center" vertical="center"/>
    </xf>
    <xf numFmtId="0" fontId="12" fillId="0" borderId="6" xfId="0" applyFont="1" applyBorder="1"/>
    <xf numFmtId="43" fontId="21" fillId="2" borderId="6" xfId="2" applyFont="1" applyFill="1" applyBorder="1" applyAlignment="1">
      <alignment horizontal="center"/>
    </xf>
    <xf numFmtId="43" fontId="19" fillId="2" borderId="7" xfId="2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>
      <alignment horizontal="center" vertical="center"/>
    </xf>
    <xf numFmtId="43" fontId="19" fillId="2" borderId="14" xfId="2" applyFont="1" applyFill="1" applyBorder="1" applyAlignment="1" applyProtection="1">
      <alignment horizontal="center" vertical="center"/>
      <protection locked="0"/>
    </xf>
    <xf numFmtId="43" fontId="19" fillId="2" borderId="14" xfId="2" applyFont="1" applyFill="1" applyBorder="1" applyProtection="1">
      <protection locked="0"/>
    </xf>
    <xf numFmtId="0" fontId="19" fillId="2" borderId="13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2" fillId="0" borderId="9" xfId="0" applyFont="1" applyBorder="1"/>
    <xf numFmtId="43" fontId="19" fillId="2" borderId="10" xfId="2" applyFont="1" applyFill="1" applyBorder="1" applyProtection="1">
      <protection locked="0"/>
    </xf>
    <xf numFmtId="0" fontId="17" fillId="0" borderId="1" xfId="0" applyFont="1" applyFill="1" applyBorder="1" applyAlignment="1">
      <alignment vertical="center" wrapText="1"/>
    </xf>
    <xf numFmtId="0" fontId="5" fillId="6" borderId="0" xfId="0" applyFont="1" applyFill="1" applyProtection="1"/>
    <xf numFmtId="0" fontId="4" fillId="6" borderId="0" xfId="0" applyFont="1" applyFill="1" applyBorder="1" applyAlignment="1" applyProtection="1"/>
    <xf numFmtId="0" fontId="1" fillId="6" borderId="6" xfId="0" applyFont="1" applyFill="1" applyBorder="1" applyAlignment="1"/>
    <xf numFmtId="0" fontId="1" fillId="6" borderId="1" xfId="0" applyFont="1" applyFill="1" applyBorder="1" applyAlignment="1"/>
    <xf numFmtId="164" fontId="1" fillId="6" borderId="9" xfId="0" applyNumberFormat="1" applyFont="1" applyFill="1" applyBorder="1" applyAlignment="1"/>
    <xf numFmtId="0" fontId="12" fillId="0" borderId="3" xfId="0" applyFont="1" applyBorder="1"/>
    <xf numFmtId="0" fontId="1" fillId="6" borderId="3" xfId="0" applyFont="1" applyFill="1" applyBorder="1" applyAlignment="1"/>
    <xf numFmtId="43" fontId="19" fillId="2" borderId="19" xfId="2" applyFont="1" applyFill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/>
    <xf numFmtId="0" fontId="0" fillId="6" borderId="46" xfId="0" applyFill="1" applyBorder="1"/>
    <xf numFmtId="0" fontId="0" fillId="0" borderId="46" xfId="0" applyBorder="1"/>
    <xf numFmtId="0" fontId="21" fillId="0" borderId="46" xfId="0" applyFont="1" applyFill="1" applyBorder="1" applyAlignment="1">
      <alignment horizontal="center"/>
    </xf>
    <xf numFmtId="0" fontId="0" fillId="6" borderId="60" xfId="0" applyFill="1" applyBorder="1"/>
    <xf numFmtId="0" fontId="0" fillId="0" borderId="60" xfId="0" applyBorder="1"/>
    <xf numFmtId="0" fontId="21" fillId="0" borderId="60" xfId="0" applyFont="1" applyFill="1" applyBorder="1" applyAlignment="1">
      <alignment horizontal="center"/>
    </xf>
    <xf numFmtId="43" fontId="21" fillId="0" borderId="46" xfId="2" applyFont="1" applyFill="1" applyBorder="1" applyAlignment="1">
      <alignment horizontal="center"/>
    </xf>
    <xf numFmtId="43" fontId="20" fillId="0" borderId="46" xfId="2" applyFont="1" applyFill="1" applyBorder="1" applyAlignment="1">
      <alignment horizontal="right"/>
    </xf>
    <xf numFmtId="43" fontId="22" fillId="0" borderId="46" xfId="2" applyFont="1" applyFill="1" applyBorder="1" applyAlignment="1">
      <alignment horizontal="center"/>
    </xf>
    <xf numFmtId="43" fontId="21" fillId="0" borderId="60" xfId="2" applyFont="1" applyFill="1" applyBorder="1" applyAlignment="1">
      <alignment horizontal="center"/>
    </xf>
    <xf numFmtId="43" fontId="20" fillId="0" borderId="60" xfId="2" applyFont="1" applyFill="1" applyBorder="1" applyAlignment="1">
      <alignment horizontal="right"/>
    </xf>
    <xf numFmtId="43" fontId="22" fillId="0" borderId="60" xfId="2" applyFont="1" applyFill="1" applyBorder="1" applyAlignment="1">
      <alignment horizontal="center"/>
    </xf>
    <xf numFmtId="0" fontId="0" fillId="0" borderId="0" xfId="0" applyFill="1" applyBorder="1"/>
    <xf numFmtId="0" fontId="16" fillId="0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43" fontId="15" fillId="3" borderId="1" xfId="2" applyFont="1" applyFill="1" applyBorder="1" applyAlignment="1" applyProtection="1">
      <alignment horizontal="center" vertical="center" wrapText="1"/>
    </xf>
    <xf numFmtId="43" fontId="0" fillId="12" borderId="1" xfId="2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43" fontId="21" fillId="12" borderId="6" xfId="2" applyFont="1" applyFill="1" applyBorder="1" applyAlignment="1" applyProtection="1">
      <alignment horizontal="center"/>
      <protection locked="0"/>
    </xf>
    <xf numFmtId="43" fontId="21" fillId="12" borderId="1" xfId="2" applyFont="1" applyFill="1" applyBorder="1" applyAlignment="1" applyProtection="1">
      <alignment horizontal="center"/>
      <protection locked="0"/>
    </xf>
    <xf numFmtId="43" fontId="21" fillId="12" borderId="9" xfId="2" applyFont="1" applyFill="1" applyBorder="1" applyAlignment="1" applyProtection="1">
      <alignment horizontal="center"/>
      <protection locked="0"/>
    </xf>
    <xf numFmtId="0" fontId="26" fillId="3" borderId="52" xfId="0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43" fontId="21" fillId="13" borderId="6" xfId="2" applyFont="1" applyFill="1" applyBorder="1" applyAlignment="1">
      <alignment horizontal="center"/>
    </xf>
    <xf numFmtId="43" fontId="21" fillId="13" borderId="1" xfId="2" applyFont="1" applyFill="1" applyBorder="1" applyAlignment="1">
      <alignment horizontal="center"/>
    </xf>
    <xf numFmtId="43" fontId="21" fillId="13" borderId="3" xfId="2" applyFont="1" applyFill="1" applyBorder="1" applyAlignment="1">
      <alignment horizontal="center"/>
    </xf>
    <xf numFmtId="0" fontId="32" fillId="3" borderId="43" xfId="0" applyFont="1" applyFill="1" applyBorder="1" applyAlignment="1">
      <alignment horizontal="center" vertical="center" wrapText="1"/>
    </xf>
    <xf numFmtId="43" fontId="21" fillId="12" borderId="3" xfId="2" applyFont="1" applyFill="1" applyBorder="1" applyAlignment="1" applyProtection="1">
      <alignment horizontal="center"/>
      <protection locked="0"/>
    </xf>
    <xf numFmtId="43" fontId="0" fillId="12" borderId="2" xfId="2" applyFont="1" applyFill="1" applyBorder="1" applyAlignment="1" applyProtection="1">
      <alignment vertical="center" wrapText="1"/>
      <protection locked="0"/>
    </xf>
    <xf numFmtId="0" fontId="6" fillId="12" borderId="3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11" fillId="14" borderId="37" xfId="0" applyFont="1" applyFill="1" applyBorder="1" applyAlignment="1">
      <alignment horizontal="center" vertical="center"/>
    </xf>
    <xf numFmtId="0" fontId="11" fillId="14" borderId="37" xfId="0" applyFont="1" applyFill="1" applyBorder="1" applyAlignment="1">
      <alignment horizontal="center" vertical="center" wrapText="1"/>
    </xf>
    <xf numFmtId="0" fontId="11" fillId="14" borderId="63" xfId="0" applyFont="1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right" vertical="center" wrapText="1"/>
    </xf>
    <xf numFmtId="0" fontId="11" fillId="14" borderId="44" xfId="0" applyFont="1" applyFill="1" applyBorder="1" applyAlignment="1">
      <alignment horizontal="center" vertical="center" wrapText="1"/>
    </xf>
    <xf numFmtId="43" fontId="6" fillId="0" borderId="3" xfId="2" applyFont="1" applyFill="1" applyBorder="1" applyAlignment="1">
      <alignment horizontal="center" vertical="center" wrapText="1"/>
    </xf>
    <xf numFmtId="43" fontId="6" fillId="0" borderId="12" xfId="2" applyFont="1" applyFill="1" applyBorder="1" applyAlignment="1">
      <alignment horizontal="center" vertical="center" wrapText="1"/>
    </xf>
    <xf numFmtId="43" fontId="6" fillId="16" borderId="34" xfId="2" applyFont="1" applyFill="1" applyBorder="1" applyAlignment="1">
      <alignment horizontal="center" vertical="center" wrapText="1"/>
    </xf>
    <xf numFmtId="43" fontId="20" fillId="2" borderId="67" xfId="2" applyFont="1" applyFill="1" applyBorder="1" applyAlignment="1">
      <alignment horizontal="center" vertical="center"/>
    </xf>
    <xf numFmtId="43" fontId="18" fillId="0" borderId="55" xfId="2" applyFont="1" applyBorder="1" applyAlignment="1"/>
    <xf numFmtId="43" fontId="6" fillId="0" borderId="4" xfId="2" applyFont="1" applyFill="1" applyBorder="1" applyAlignment="1">
      <alignment horizontal="center" vertical="center" wrapText="1"/>
    </xf>
    <xf numFmtId="43" fontId="18" fillId="0" borderId="42" xfId="2" applyFont="1" applyBorder="1" applyAlignment="1"/>
    <xf numFmtId="43" fontId="18" fillId="0" borderId="70" xfId="2" applyFont="1" applyBorder="1" applyAlignment="1"/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3" fontId="0" fillId="16" borderId="1" xfId="2" applyFont="1" applyFill="1" applyBorder="1" applyAlignment="1" applyProtection="1">
      <alignment vertical="center" wrapText="1"/>
    </xf>
    <xf numFmtId="43" fontId="0" fillId="16" borderId="2" xfId="2" applyFont="1" applyFill="1" applyBorder="1" applyAlignment="1" applyProtection="1">
      <alignment vertical="center" wrapText="1"/>
    </xf>
    <xf numFmtId="0" fontId="4" fillId="16" borderId="5" xfId="0" applyFont="1" applyFill="1" applyBorder="1" applyAlignment="1" applyProtection="1">
      <alignment wrapText="1"/>
    </xf>
    <xf numFmtId="43" fontId="4" fillId="16" borderId="7" xfId="2" applyFont="1" applyFill="1" applyBorder="1" applyProtection="1"/>
    <xf numFmtId="43" fontId="11" fillId="16" borderId="36" xfId="2" applyFont="1" applyFill="1" applyBorder="1" applyAlignment="1">
      <alignment horizontal="center" vertical="center" wrapText="1"/>
    </xf>
    <xf numFmtId="43" fontId="11" fillId="16" borderId="37" xfId="2" applyFont="1" applyFill="1" applyBorder="1" applyAlignment="1">
      <alignment horizontal="center" vertical="center" wrapText="1"/>
    </xf>
    <xf numFmtId="43" fontId="11" fillId="16" borderId="38" xfId="2" applyFont="1" applyFill="1" applyBorder="1" applyAlignment="1">
      <alignment horizontal="center" vertical="center" wrapText="1"/>
    </xf>
    <xf numFmtId="43" fontId="11" fillId="16" borderId="63" xfId="2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0" xfId="0" applyFill="1"/>
    <xf numFmtId="0" fontId="33" fillId="0" borderId="32" xfId="0" applyFont="1" applyBorder="1"/>
    <xf numFmtId="43" fontId="33" fillId="12" borderId="31" xfId="2" applyFont="1" applyFill="1" applyBorder="1"/>
    <xf numFmtId="43" fontId="23" fillId="0" borderId="7" xfId="2" applyFont="1" applyBorder="1" applyAlignment="1">
      <alignment horizontal="center"/>
    </xf>
    <xf numFmtId="43" fontId="33" fillId="12" borderId="5" xfId="2" applyFont="1" applyFill="1" applyBorder="1" applyAlignment="1">
      <alignment horizontal="center"/>
    </xf>
    <xf numFmtId="43" fontId="33" fillId="12" borderId="6" xfId="2" applyFont="1" applyFill="1" applyBorder="1" applyAlignment="1">
      <alignment horizontal="center"/>
    </xf>
    <xf numFmtId="43" fontId="23" fillId="12" borderId="6" xfId="2" applyFont="1" applyFill="1" applyBorder="1" applyAlignment="1">
      <alignment horizontal="center"/>
    </xf>
    <xf numFmtId="43" fontId="33" fillId="12" borderId="32" xfId="2" applyFont="1" applyFill="1" applyBorder="1"/>
    <xf numFmtId="43" fontId="23" fillId="0" borderId="14" xfId="2" applyFont="1" applyBorder="1" applyAlignment="1">
      <alignment horizontal="center"/>
    </xf>
    <xf numFmtId="43" fontId="33" fillId="12" borderId="13" xfId="2" applyFont="1" applyFill="1" applyBorder="1" applyAlignment="1">
      <alignment horizontal="center"/>
    </xf>
    <xf numFmtId="43" fontId="33" fillId="12" borderId="1" xfId="2" applyFont="1" applyFill="1" applyBorder="1" applyAlignment="1">
      <alignment horizontal="center"/>
    </xf>
    <xf numFmtId="43" fontId="23" fillId="12" borderId="1" xfId="2" applyFont="1" applyFill="1" applyBorder="1" applyAlignment="1">
      <alignment horizontal="center"/>
    </xf>
    <xf numFmtId="43" fontId="23" fillId="0" borderId="22" xfId="2" applyFont="1" applyBorder="1" applyAlignment="1">
      <alignment horizontal="center"/>
    </xf>
    <xf numFmtId="0" fontId="33" fillId="0" borderId="3" xfId="0" applyFont="1" applyBorder="1"/>
    <xf numFmtId="0" fontId="33" fillId="0" borderId="1" xfId="0" applyFont="1" applyBorder="1"/>
    <xf numFmtId="43" fontId="33" fillId="12" borderId="33" xfId="2" applyFont="1" applyFill="1" applyBorder="1"/>
    <xf numFmtId="0" fontId="33" fillId="2" borderId="3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/>
    </xf>
    <xf numFmtId="0" fontId="34" fillId="6" borderId="0" xfId="0" applyFont="1" applyFill="1"/>
    <xf numFmtId="0" fontId="33" fillId="0" borderId="0" xfId="0" applyFont="1"/>
    <xf numFmtId="0" fontId="35" fillId="2" borderId="0" xfId="0" applyFont="1" applyFill="1" applyBorder="1" applyAlignment="1">
      <alignment vertical="center"/>
    </xf>
    <xf numFmtId="0" fontId="36" fillId="14" borderId="20" xfId="0" applyFont="1" applyFill="1" applyBorder="1" applyAlignment="1">
      <alignment horizontal="center" vertical="center" wrapText="1"/>
    </xf>
    <xf numFmtId="0" fontId="36" fillId="14" borderId="63" xfId="0" applyFont="1" applyFill="1" applyBorder="1" applyAlignment="1">
      <alignment horizontal="center" vertical="center" wrapText="1"/>
    </xf>
    <xf numFmtId="0" fontId="34" fillId="14" borderId="16" xfId="0" applyFont="1" applyFill="1" applyBorder="1" applyAlignment="1">
      <alignment horizontal="center" vertical="center" wrapText="1"/>
    </xf>
    <xf numFmtId="0" fontId="34" fillId="14" borderId="9" xfId="0" applyFont="1" applyFill="1" applyBorder="1" applyAlignment="1">
      <alignment horizontal="center" vertical="center" wrapText="1"/>
    </xf>
    <xf numFmtId="0" fontId="34" fillId="1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43" fontId="35" fillId="16" borderId="32" xfId="2" applyFont="1" applyFill="1" applyBorder="1" applyAlignment="1">
      <alignment vertical="center"/>
    </xf>
    <xf numFmtId="43" fontId="35" fillId="16" borderId="40" xfId="2" applyFont="1" applyFill="1" applyBorder="1" applyAlignment="1">
      <alignment vertical="center"/>
    </xf>
    <xf numFmtId="43" fontId="33" fillId="16" borderId="58" xfId="2" applyFont="1" applyFill="1" applyBorder="1" applyAlignment="1">
      <alignment horizontal="center" vertical="center"/>
    </xf>
    <xf numFmtId="43" fontId="33" fillId="16" borderId="69" xfId="2" applyFont="1" applyFill="1" applyBorder="1" applyAlignment="1">
      <alignment horizontal="center" vertical="center"/>
    </xf>
    <xf numFmtId="43" fontId="35" fillId="16" borderId="71" xfId="2" applyFont="1" applyFill="1" applyBorder="1" applyAlignment="1">
      <alignment horizontal="center" vertical="center"/>
    </xf>
    <xf numFmtId="43" fontId="35" fillId="16" borderId="23" xfId="2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43" fontId="23" fillId="0" borderId="12" xfId="2" applyFont="1" applyBorder="1" applyAlignment="1">
      <alignment horizontal="center"/>
    </xf>
    <xf numFmtId="43" fontId="23" fillId="0" borderId="4" xfId="2" applyFont="1" applyBorder="1" applyAlignment="1">
      <alignment horizontal="center"/>
    </xf>
    <xf numFmtId="43" fontId="33" fillId="16" borderId="43" xfId="2" applyFont="1" applyFill="1" applyBorder="1"/>
    <xf numFmtId="43" fontId="33" fillId="16" borderId="43" xfId="2" applyFont="1" applyFill="1" applyBorder="1" applyAlignment="1">
      <alignment horizontal="center"/>
    </xf>
    <xf numFmtId="43" fontId="35" fillId="16" borderId="43" xfId="2" applyFont="1" applyFill="1" applyBorder="1" applyAlignment="1">
      <alignment horizontal="center" vertical="center"/>
    </xf>
    <xf numFmtId="43" fontId="35" fillId="16" borderId="51" xfId="2" applyFont="1" applyFill="1" applyBorder="1" applyAlignment="1">
      <alignment vertical="center"/>
    </xf>
    <xf numFmtId="0" fontId="33" fillId="0" borderId="52" xfId="0" applyFont="1" applyFill="1" applyBorder="1"/>
    <xf numFmtId="43" fontId="33" fillId="0" borderId="43" xfId="2" applyFont="1" applyFill="1" applyBorder="1"/>
    <xf numFmtId="43" fontId="23" fillId="0" borderId="43" xfId="2" applyFont="1" applyFill="1" applyBorder="1"/>
    <xf numFmtId="43" fontId="33" fillId="0" borderId="43" xfId="2" applyFont="1" applyFill="1" applyBorder="1" applyAlignment="1">
      <alignment horizontal="center"/>
    </xf>
    <xf numFmtId="43" fontId="35" fillId="0" borderId="43" xfId="2" applyFont="1" applyFill="1" applyBorder="1" applyAlignment="1">
      <alignment horizontal="center" vertical="center"/>
    </xf>
    <xf numFmtId="43" fontId="35" fillId="0" borderId="53" xfId="2" applyFont="1" applyFill="1" applyBorder="1" applyAlignment="1">
      <alignment vertical="center"/>
    </xf>
    <xf numFmtId="43" fontId="35" fillId="0" borderId="51" xfId="2" applyFont="1" applyFill="1" applyBorder="1" applyAlignment="1">
      <alignment vertical="center"/>
    </xf>
    <xf numFmtId="0" fontId="33" fillId="0" borderId="0" xfId="0" applyFont="1" applyFill="1"/>
    <xf numFmtId="43" fontId="33" fillId="16" borderId="37" xfId="2" applyFont="1" applyFill="1" applyBorder="1" applyAlignment="1">
      <alignment vertical="center"/>
    </xf>
    <xf numFmtId="43" fontId="33" fillId="16" borderId="37" xfId="2" applyFont="1" applyFill="1" applyBorder="1" applyAlignment="1">
      <alignment horizontal="center" vertical="center"/>
    </xf>
    <xf numFmtId="43" fontId="35" fillId="16" borderId="38" xfId="2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37" fillId="2" borderId="61" xfId="0" applyFont="1" applyFill="1" applyBorder="1" applyAlignment="1">
      <alignment vertical="center"/>
    </xf>
    <xf numFmtId="0" fontId="38" fillId="0" borderId="0" xfId="0" applyFont="1"/>
    <xf numFmtId="0" fontId="23" fillId="2" borderId="0" xfId="0" applyFont="1" applyFill="1" applyBorder="1" applyAlignment="1">
      <alignment vertical="center"/>
    </xf>
    <xf numFmtId="0" fontId="34" fillId="16" borderId="69" xfId="0" applyFont="1" applyFill="1" applyBorder="1" applyAlignment="1">
      <alignment vertical="center"/>
    </xf>
    <xf numFmtId="0" fontId="34" fillId="16" borderId="52" xfId="0" applyFont="1" applyFill="1" applyBorder="1"/>
    <xf numFmtId="0" fontId="34" fillId="16" borderId="36" xfId="0" applyFont="1" applyFill="1" applyBorder="1" applyAlignment="1">
      <alignment vertical="center"/>
    </xf>
    <xf numFmtId="0" fontId="18" fillId="16" borderId="24" xfId="0" applyFont="1" applyFill="1" applyBorder="1"/>
    <xf numFmtId="0" fontId="12" fillId="16" borderId="63" xfId="0" applyFont="1" applyFill="1" applyBorder="1" applyAlignment="1">
      <alignment vertical="center"/>
    </xf>
    <xf numFmtId="0" fontId="13" fillId="16" borderId="37" xfId="0" applyFont="1" applyFill="1" applyBorder="1" applyAlignment="1">
      <alignment horizontal="center" vertical="center"/>
    </xf>
    <xf numFmtId="43" fontId="13" fillId="16" borderId="37" xfId="2" applyFont="1" applyFill="1" applyBorder="1" applyAlignment="1">
      <alignment horizontal="center" vertical="center"/>
    </xf>
    <xf numFmtId="43" fontId="13" fillId="16" borderId="44" xfId="2" applyFont="1" applyFill="1" applyBorder="1" applyAlignment="1">
      <alignment horizontal="center" vertical="center"/>
    </xf>
    <xf numFmtId="43" fontId="18" fillId="16" borderId="23" xfId="2" applyFont="1" applyFill="1" applyBorder="1"/>
    <xf numFmtId="0" fontId="0" fillId="3" borderId="63" xfId="0" applyFill="1" applyBorder="1" applyAlignment="1">
      <alignment horizontal="center" vertical="center"/>
    </xf>
    <xf numFmtId="0" fontId="1" fillId="16" borderId="31" xfId="0" applyFont="1" applyFill="1" applyBorder="1"/>
    <xf numFmtId="0" fontId="1" fillId="16" borderId="32" xfId="0" applyFont="1" applyFill="1" applyBorder="1"/>
    <xf numFmtId="0" fontId="1" fillId="16" borderId="40" xfId="0" applyFont="1" applyFill="1" applyBorder="1"/>
    <xf numFmtId="0" fontId="9" fillId="16" borderId="63" xfId="0" applyFont="1" applyFill="1" applyBorder="1"/>
    <xf numFmtId="0" fontId="0" fillId="16" borderId="36" xfId="0" applyFill="1" applyBorder="1"/>
    <xf numFmtId="0" fontId="0" fillId="16" borderId="37" xfId="0" applyFill="1" applyBorder="1"/>
    <xf numFmtId="0" fontId="0" fillId="16" borderId="44" xfId="0" applyFill="1" applyBorder="1"/>
    <xf numFmtId="0" fontId="0" fillId="16" borderId="34" xfId="0" applyFill="1" applyBorder="1"/>
    <xf numFmtId="0" fontId="0" fillId="16" borderId="32" xfId="0" applyFill="1" applyBorder="1"/>
    <xf numFmtId="0" fontId="0" fillId="16" borderId="40" xfId="0" applyFill="1" applyBorder="1"/>
    <xf numFmtId="0" fontId="0" fillId="16" borderId="63" xfId="0" applyFill="1" applyBorder="1"/>
    <xf numFmtId="0" fontId="0" fillId="12" borderId="3" xfId="0" applyFill="1" applyBorder="1"/>
    <xf numFmtId="0" fontId="0" fillId="12" borderId="12" xfId="0" applyFill="1" applyBorder="1"/>
    <xf numFmtId="0" fontId="0" fillId="12" borderId="1" xfId="0" applyFill="1" applyBorder="1"/>
    <xf numFmtId="0" fontId="0" fillId="12" borderId="4" xfId="0" applyFill="1" applyBorder="1"/>
    <xf numFmtId="0" fontId="0" fillId="12" borderId="2" xfId="0" applyFill="1" applyBorder="1"/>
    <xf numFmtId="0" fontId="0" fillId="12" borderId="25" xfId="0" applyFill="1" applyBorder="1"/>
    <xf numFmtId="0" fontId="4" fillId="16" borderId="36" xfId="0" applyFont="1" applyFill="1" applyBorder="1"/>
    <xf numFmtId="0" fontId="4" fillId="16" borderId="37" xfId="0" applyFont="1" applyFill="1" applyBorder="1"/>
    <xf numFmtId="0" fontId="4" fillId="16" borderId="38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44" xfId="0" applyFill="1" applyBorder="1"/>
    <xf numFmtId="0" fontId="0" fillId="0" borderId="23" xfId="0" applyFill="1" applyBorder="1"/>
    <xf numFmtId="0" fontId="0" fillId="16" borderId="24" xfId="0" applyFill="1" applyBorder="1"/>
    <xf numFmtId="0" fontId="13" fillId="16" borderId="20" xfId="0" applyFont="1" applyFill="1" applyBorder="1" applyAlignment="1">
      <alignment vertical="center"/>
    </xf>
    <xf numFmtId="0" fontId="0" fillId="16" borderId="20" xfId="0" applyFill="1" applyBorder="1"/>
    <xf numFmtId="43" fontId="23" fillId="12" borderId="40" xfId="0" applyNumberFormat="1" applyFont="1" applyFill="1" applyBorder="1" applyAlignment="1">
      <alignment horizontal="center" vertical="center"/>
    </xf>
    <xf numFmtId="0" fontId="4" fillId="16" borderId="24" xfId="0" applyFont="1" applyFill="1" applyBorder="1" applyAlignment="1">
      <alignment horizontal="right" vertical="center"/>
    </xf>
    <xf numFmtId="43" fontId="0" fillId="16" borderId="63" xfId="0" applyNumberForma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4" fillId="15" borderId="47" xfId="0" applyFont="1" applyFill="1" applyBorder="1" applyAlignment="1"/>
    <xf numFmtId="0" fontId="24" fillId="15" borderId="50" xfId="0" applyFont="1" applyFill="1" applyBorder="1" applyAlignment="1"/>
    <xf numFmtId="0" fontId="24" fillId="15" borderId="50" xfId="0" applyFont="1" applyFill="1" applyBorder="1" applyAlignment="1">
      <alignment horizontal="left"/>
    </xf>
    <xf numFmtId="0" fontId="24" fillId="15" borderId="48" xfId="0" applyFont="1" applyFill="1" applyBorder="1" applyAlignment="1"/>
    <xf numFmtId="0" fontId="19" fillId="0" borderId="64" xfId="0" applyFont="1" applyFill="1" applyBorder="1" applyAlignment="1">
      <alignment horizontal="center"/>
    </xf>
    <xf numFmtId="0" fontId="19" fillId="0" borderId="65" xfId="0" applyFont="1" applyFill="1" applyBorder="1"/>
    <xf numFmtId="0" fontId="12" fillId="6" borderId="21" xfId="0" applyFont="1" applyFill="1" applyBorder="1"/>
    <xf numFmtId="0" fontId="19" fillId="0" borderId="42" xfId="0" applyFont="1" applyFill="1" applyBorder="1"/>
    <xf numFmtId="0" fontId="12" fillId="6" borderId="18" xfId="0" applyFont="1" applyFill="1" applyBorder="1"/>
    <xf numFmtId="0" fontId="19" fillId="0" borderId="67" xfId="0" applyFont="1" applyFill="1" applyBorder="1"/>
    <xf numFmtId="0" fontId="12" fillId="0" borderId="64" xfId="0" applyFont="1" applyFill="1" applyBorder="1"/>
    <xf numFmtId="43" fontId="19" fillId="2" borderId="65" xfId="2" applyFont="1" applyFill="1" applyBorder="1" applyProtection="1">
      <protection locked="0"/>
    </xf>
    <xf numFmtId="43" fontId="19" fillId="2" borderId="42" xfId="2" applyFont="1" applyFill="1" applyBorder="1" applyProtection="1">
      <protection locked="0"/>
    </xf>
    <xf numFmtId="43" fontId="19" fillId="2" borderId="67" xfId="2" applyFont="1" applyFill="1" applyBorder="1" applyProtection="1">
      <protection locked="0"/>
    </xf>
    <xf numFmtId="0" fontId="1" fillId="12" borderId="6" xfId="0" applyFont="1" applyFill="1" applyBorder="1"/>
    <xf numFmtId="0" fontId="1" fillId="12" borderId="15" xfId="0" applyFont="1" applyFill="1" applyBorder="1"/>
    <xf numFmtId="0" fontId="1" fillId="12" borderId="1" xfId="0" applyFont="1" applyFill="1" applyBorder="1"/>
    <xf numFmtId="0" fontId="1" fillId="12" borderId="4" xfId="0" applyFont="1" applyFill="1" applyBorder="1"/>
    <xf numFmtId="0" fontId="40" fillId="6" borderId="6" xfId="0" applyFont="1" applyFill="1" applyBorder="1" applyAlignment="1"/>
    <xf numFmtId="0" fontId="40" fillId="6" borderId="1" xfId="0" applyFont="1" applyFill="1" applyBorder="1" applyAlignment="1"/>
    <xf numFmtId="0" fontId="41" fillId="14" borderId="37" xfId="0" applyFont="1" applyFill="1" applyBorder="1" applyAlignment="1">
      <alignment horizontal="center" vertical="center" wrapText="1"/>
    </xf>
    <xf numFmtId="0" fontId="42" fillId="17" borderId="0" xfId="0" applyFont="1" applyFill="1" applyAlignment="1">
      <alignment vertical="center"/>
    </xf>
    <xf numFmtId="0" fontId="43" fillId="17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45" fillId="5" borderId="24" xfId="0" applyFont="1" applyFill="1" applyBorder="1" applyAlignment="1">
      <alignment horizontal="center" vertical="center" wrapText="1"/>
    </xf>
    <xf numFmtId="0" fontId="45" fillId="5" borderId="36" xfId="0" applyFont="1" applyFill="1" applyBorder="1" applyAlignment="1">
      <alignment horizontal="center" vertical="center" wrapText="1"/>
    </xf>
    <xf numFmtId="0" fontId="45" fillId="5" borderId="37" xfId="0" applyFont="1" applyFill="1" applyBorder="1" applyAlignment="1">
      <alignment horizontal="center" vertical="center" wrapText="1"/>
    </xf>
    <xf numFmtId="0" fontId="45" fillId="5" borderId="44" xfId="0" applyFont="1" applyFill="1" applyBorder="1" applyAlignment="1">
      <alignment horizontal="center" vertical="center" wrapText="1"/>
    </xf>
    <xf numFmtId="164" fontId="45" fillId="7" borderId="63" xfId="2" applyNumberFormat="1" applyFont="1" applyFill="1" applyBorder="1" applyAlignment="1">
      <alignment horizontal="center" vertical="center" wrapText="1"/>
    </xf>
    <xf numFmtId="0" fontId="45" fillId="7" borderId="36" xfId="0" quotePrefix="1" applyFont="1" applyFill="1" applyBorder="1" applyAlignment="1">
      <alignment horizontal="center" vertical="center"/>
    </xf>
    <xf numFmtId="0" fontId="45" fillId="7" borderId="37" xfId="0" applyFont="1" applyFill="1" applyBorder="1" applyAlignment="1">
      <alignment horizontal="center" vertical="center"/>
    </xf>
    <xf numFmtId="0" fontId="45" fillId="7" borderId="44" xfId="0" applyFont="1" applyFill="1" applyBorder="1" applyAlignment="1">
      <alignment horizontal="center" vertical="center"/>
    </xf>
    <xf numFmtId="0" fontId="45" fillId="7" borderId="63" xfId="0" applyFont="1" applyFill="1" applyBorder="1" applyAlignment="1">
      <alignment horizontal="center" vertical="center"/>
    </xf>
    <xf numFmtId="0" fontId="46" fillId="0" borderId="0" xfId="0" applyFont="1"/>
    <xf numFmtId="0" fontId="47" fillId="0" borderId="57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6" fillId="0" borderId="30" xfId="0" applyFont="1" applyBorder="1"/>
    <xf numFmtId="0" fontId="46" fillId="0" borderId="18" xfId="0" applyFont="1" applyBorder="1" applyAlignment="1">
      <alignment horizontal="center"/>
    </xf>
    <xf numFmtId="1" fontId="46" fillId="0" borderId="3" xfId="0" applyNumberFormat="1" applyFont="1" applyBorder="1"/>
    <xf numFmtId="1" fontId="46" fillId="0" borderId="12" xfId="0" applyNumberFormat="1" applyFont="1" applyBorder="1"/>
    <xf numFmtId="164" fontId="45" fillId="7" borderId="34" xfId="2" applyNumberFormat="1" applyFont="1" applyFill="1" applyBorder="1"/>
    <xf numFmtId="1" fontId="46" fillId="0" borderId="5" xfId="0" applyNumberFormat="1" applyFont="1" applyBorder="1" applyAlignment="1">
      <alignment horizontal="center"/>
    </xf>
    <xf numFmtId="1" fontId="46" fillId="0" borderId="6" xfId="0" applyNumberFormat="1" applyFont="1" applyBorder="1" applyAlignment="1">
      <alignment horizontal="center"/>
    </xf>
    <xf numFmtId="1" fontId="46" fillId="0" borderId="15" xfId="0" applyNumberFormat="1" applyFont="1" applyBorder="1" applyAlignment="1">
      <alignment horizontal="center"/>
    </xf>
    <xf numFmtId="164" fontId="45" fillId="7" borderId="31" xfId="2" applyNumberFormat="1" applyFont="1" applyFill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0" borderId="35" xfId="0" applyFont="1" applyBorder="1"/>
    <xf numFmtId="0" fontId="46" fillId="0" borderId="13" xfId="0" applyFont="1" applyBorder="1" applyAlignment="1">
      <alignment horizontal="center"/>
    </xf>
    <xf numFmtId="1" fontId="46" fillId="0" borderId="1" xfId="0" applyNumberFormat="1" applyFont="1" applyBorder="1"/>
    <xf numFmtId="1" fontId="46" fillId="0" borderId="4" xfId="0" applyNumberFormat="1" applyFont="1" applyBorder="1"/>
    <xf numFmtId="164" fontId="45" fillId="7" borderId="32" xfId="2" applyNumberFormat="1" applyFont="1" applyFill="1" applyBorder="1"/>
    <xf numFmtId="1" fontId="46" fillId="0" borderId="13" xfId="0" applyNumberFormat="1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" fontId="46" fillId="0" borderId="4" xfId="0" applyNumberFormat="1" applyFont="1" applyBorder="1" applyAlignment="1">
      <alignment horizontal="center"/>
    </xf>
    <xf numFmtId="164" fontId="45" fillId="7" borderId="32" xfId="2" applyNumberFormat="1" applyFont="1" applyFill="1" applyBorder="1" applyAlignment="1">
      <alignment horizontal="center"/>
    </xf>
    <xf numFmtId="1" fontId="46" fillId="0" borderId="14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39" xfId="0" applyFont="1" applyBorder="1"/>
    <xf numFmtId="0" fontId="46" fillId="0" borderId="21" xfId="0" applyFont="1" applyBorder="1" applyAlignment="1">
      <alignment horizontal="center"/>
    </xf>
    <xf numFmtId="1" fontId="46" fillId="0" borderId="2" xfId="0" applyNumberFormat="1" applyFont="1" applyBorder="1"/>
    <xf numFmtId="1" fontId="46" fillId="0" borderId="25" xfId="0" applyNumberFormat="1" applyFont="1" applyBorder="1"/>
    <xf numFmtId="1" fontId="46" fillId="0" borderId="8" xfId="0" applyNumberFormat="1" applyFont="1" applyBorder="1" applyAlignment="1">
      <alignment horizontal="center"/>
    </xf>
    <xf numFmtId="1" fontId="46" fillId="0" borderId="9" xfId="0" applyNumberFormat="1" applyFont="1" applyBorder="1" applyAlignment="1">
      <alignment horizontal="center"/>
    </xf>
    <xf numFmtId="1" fontId="46" fillId="0" borderId="11" xfId="0" applyNumberFormat="1" applyFont="1" applyBorder="1" applyAlignment="1">
      <alignment horizontal="center"/>
    </xf>
    <xf numFmtId="1" fontId="46" fillId="0" borderId="10" xfId="0" applyNumberFormat="1" applyFont="1" applyBorder="1" applyAlignment="1">
      <alignment horizontal="center"/>
    </xf>
    <xf numFmtId="0" fontId="46" fillId="7" borderId="47" xfId="0" applyFont="1" applyFill="1" applyBorder="1" applyAlignment="1">
      <alignment vertical="center"/>
    </xf>
    <xf numFmtId="0" fontId="46" fillId="7" borderId="52" xfId="0" applyFont="1" applyFill="1" applyBorder="1" applyAlignment="1">
      <alignment horizontal="center" vertical="center"/>
    </xf>
    <xf numFmtId="0" fontId="46" fillId="7" borderId="47" xfId="0" applyFont="1" applyFill="1" applyBorder="1" applyAlignment="1">
      <alignment horizontal="center" vertical="center"/>
    </xf>
    <xf numFmtId="164" fontId="45" fillId="7" borderId="29" xfId="2" applyNumberFormat="1" applyFont="1" applyFill="1" applyBorder="1" applyAlignment="1">
      <alignment horizontal="center" vertical="center"/>
    </xf>
    <xf numFmtId="0" fontId="45" fillId="7" borderId="52" xfId="0" applyFont="1" applyFill="1" applyBorder="1" applyAlignment="1">
      <alignment horizontal="center" vertical="center"/>
    </xf>
    <xf numFmtId="0" fontId="45" fillId="7" borderId="47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1" fontId="46" fillId="17" borderId="57" xfId="0" applyNumberFormat="1" applyFont="1" applyFill="1" applyBorder="1" applyAlignment="1">
      <alignment vertical="center"/>
    </xf>
    <xf numFmtId="0" fontId="47" fillId="18" borderId="24" xfId="0" applyFont="1" applyFill="1" applyBorder="1" applyAlignment="1">
      <alignment vertical="center"/>
    </xf>
    <xf numFmtId="0" fontId="47" fillId="18" borderId="36" xfId="0" applyFont="1" applyFill="1" applyBorder="1" applyAlignment="1">
      <alignment horizontal="center" vertical="center"/>
    </xf>
    <xf numFmtId="0" fontId="47" fillId="18" borderId="45" xfId="0" applyFont="1" applyFill="1" applyBorder="1" applyAlignment="1">
      <alignment horizontal="center" vertical="center"/>
    </xf>
    <xf numFmtId="0" fontId="47" fillId="18" borderId="20" xfId="0" applyFont="1" applyFill="1" applyBorder="1" applyAlignment="1">
      <alignment horizontal="center" vertical="center"/>
    </xf>
    <xf numFmtId="164" fontId="47" fillId="18" borderId="63" xfId="2" applyNumberFormat="1" applyFont="1" applyFill="1" applyBorder="1" applyAlignment="1">
      <alignment horizontal="center" vertical="center"/>
    </xf>
    <xf numFmtId="0" fontId="47" fillId="18" borderId="20" xfId="0" applyFont="1" applyFill="1" applyBorder="1" applyAlignment="1">
      <alignment vertical="center"/>
    </xf>
    <xf numFmtId="1" fontId="47" fillId="18" borderId="36" xfId="0" applyNumberFormat="1" applyFont="1" applyFill="1" applyBorder="1" applyAlignment="1">
      <alignment vertical="center"/>
    </xf>
    <xf numFmtId="1" fontId="47" fillId="18" borderId="37" xfId="0" applyNumberFormat="1" applyFont="1" applyFill="1" applyBorder="1" applyAlignment="1">
      <alignment vertical="center"/>
    </xf>
    <xf numFmtId="1" fontId="47" fillId="18" borderId="38" xfId="0" applyNumberFormat="1" applyFont="1" applyFill="1" applyBorder="1" applyAlignment="1">
      <alignment vertical="center"/>
    </xf>
    <xf numFmtId="0" fontId="48" fillId="2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horizontal="center" vertical="center"/>
    </xf>
    <xf numFmtId="1" fontId="48" fillId="2" borderId="0" xfId="0" applyNumberFormat="1" applyFont="1" applyFill="1" applyBorder="1" applyAlignment="1">
      <alignment vertical="center"/>
    </xf>
    <xf numFmtId="1" fontId="48" fillId="2" borderId="0" xfId="0" applyNumberFormat="1" applyFont="1" applyFill="1" applyBorder="1" applyAlignment="1">
      <alignment horizontal="center" vertical="center"/>
    </xf>
    <xf numFmtId="0" fontId="46" fillId="2" borderId="0" xfId="0" applyFont="1" applyFill="1"/>
    <xf numFmtId="0" fontId="48" fillId="6" borderId="59" xfId="0" applyFont="1" applyFill="1" applyBorder="1" applyAlignment="1">
      <alignment vertical="center"/>
    </xf>
    <xf numFmtId="0" fontId="48" fillId="6" borderId="74" xfId="0" applyFont="1" applyFill="1" applyBorder="1" applyAlignment="1">
      <alignment horizontal="center" vertical="center"/>
    </xf>
    <xf numFmtId="1" fontId="48" fillId="6" borderId="58" xfId="0" applyNumberFormat="1" applyFont="1" applyFill="1" applyBorder="1" applyAlignment="1">
      <alignment vertical="center"/>
    </xf>
    <xf numFmtId="1" fontId="48" fillId="6" borderId="75" xfId="0" applyNumberFormat="1" applyFont="1" applyFill="1" applyBorder="1" applyAlignment="1">
      <alignment vertical="center"/>
    </xf>
    <xf numFmtId="1" fontId="48" fillId="6" borderId="69" xfId="0" applyNumberFormat="1" applyFont="1" applyFill="1" applyBorder="1" applyAlignment="1">
      <alignment horizontal="center" vertical="center"/>
    </xf>
    <xf numFmtId="1" fontId="48" fillId="6" borderId="74" xfId="0" applyNumberFormat="1" applyFont="1" applyFill="1" applyBorder="1" applyAlignment="1">
      <alignment horizontal="center" vertical="center"/>
    </xf>
    <xf numFmtId="0" fontId="48" fillId="6" borderId="66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horizontal="center" vertical="center"/>
    </xf>
    <xf numFmtId="1" fontId="46" fillId="2" borderId="0" xfId="0" applyNumberFormat="1" applyFont="1" applyFill="1" applyBorder="1" applyAlignment="1">
      <alignment vertical="center"/>
    </xf>
    <xf numFmtId="1" fontId="46" fillId="2" borderId="0" xfId="0" applyNumberFormat="1" applyFont="1" applyFill="1" applyBorder="1" applyAlignment="1">
      <alignment horizontal="center" vertical="center"/>
    </xf>
    <xf numFmtId="0" fontId="42" fillId="0" borderId="47" xfId="0" applyFont="1" applyBorder="1"/>
    <xf numFmtId="0" fontId="46" fillId="5" borderId="50" xfId="0" applyFont="1" applyFill="1" applyBorder="1" applyAlignment="1">
      <alignment horizontal="center" vertical="center"/>
    </xf>
    <xf numFmtId="1" fontId="46" fillId="5" borderId="50" xfId="0" applyNumberFormat="1" applyFont="1" applyFill="1" applyBorder="1" applyAlignment="1">
      <alignment vertical="center"/>
    </xf>
    <xf numFmtId="1" fontId="46" fillId="5" borderId="29" xfId="0" applyNumberFormat="1" applyFont="1" applyFill="1" applyBorder="1" applyAlignment="1">
      <alignment vertical="center"/>
    </xf>
    <xf numFmtId="0" fontId="45" fillId="9" borderId="52" xfId="0" applyFont="1" applyFill="1" applyBorder="1"/>
    <xf numFmtId="0" fontId="45" fillId="9" borderId="43" xfId="0" applyFont="1" applyFill="1" applyBorder="1" applyAlignment="1">
      <alignment horizontal="center" vertical="center"/>
    </xf>
    <xf numFmtId="1" fontId="45" fillId="9" borderId="43" xfId="0" applyNumberFormat="1" applyFont="1" applyFill="1" applyBorder="1" applyAlignment="1">
      <alignment vertical="center"/>
    </xf>
    <xf numFmtId="1" fontId="45" fillId="9" borderId="53" xfId="0" applyNumberFormat="1" applyFont="1" applyFill="1" applyBorder="1" applyAlignment="1">
      <alignment vertical="center"/>
    </xf>
    <xf numFmtId="1" fontId="45" fillId="9" borderId="29" xfId="0" applyNumberFormat="1" applyFont="1" applyFill="1" applyBorder="1" applyAlignment="1">
      <alignment vertical="center"/>
    </xf>
    <xf numFmtId="0" fontId="45" fillId="9" borderId="52" xfId="0" quotePrefix="1" applyFont="1" applyFill="1" applyBorder="1" applyAlignment="1">
      <alignment horizontal="center" vertical="center"/>
    </xf>
    <xf numFmtId="0" fontId="45" fillId="9" borderId="51" xfId="0" applyFont="1" applyFill="1" applyBorder="1" applyAlignment="1">
      <alignment horizontal="right" vertical="center"/>
    </xf>
    <xf numFmtId="0" fontId="45" fillId="0" borderId="0" xfId="0" applyFont="1"/>
    <xf numFmtId="0" fontId="47" fillId="9" borderId="52" xfId="0" applyFont="1" applyFill="1" applyBorder="1" applyAlignment="1">
      <alignment horizontal="center" vertical="center"/>
    </xf>
    <xf numFmtId="0" fontId="47" fillId="9" borderId="43" xfId="0" applyFont="1" applyFill="1" applyBorder="1" applyAlignment="1">
      <alignment horizontal="center" vertical="center"/>
    </xf>
    <xf numFmtId="0" fontId="47" fillId="9" borderId="51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vertical="center"/>
    </xf>
    <xf numFmtId="0" fontId="46" fillId="2" borderId="6" xfId="0" applyFont="1" applyFill="1" applyBorder="1" applyAlignment="1">
      <alignment horizontal="center"/>
    </xf>
    <xf numFmtId="1" fontId="46" fillId="2" borderId="6" xfId="0" applyNumberFormat="1" applyFont="1" applyFill="1" applyBorder="1" applyAlignment="1">
      <alignment horizontal="right"/>
    </xf>
    <xf numFmtId="1" fontId="46" fillId="0" borderId="6" xfId="0" applyNumberFormat="1" applyFont="1" applyBorder="1" applyAlignment="1">
      <alignment horizontal="center" vertical="center"/>
    </xf>
    <xf numFmtId="1" fontId="45" fillId="9" borderId="7" xfId="0" applyNumberFormat="1" applyFont="1" applyFill="1" applyBorder="1" applyAlignment="1">
      <alignment horizontal="right"/>
    </xf>
    <xf numFmtId="0" fontId="46" fillId="0" borderId="5" xfId="0" applyFont="1" applyBorder="1"/>
    <xf numFmtId="0" fontId="46" fillId="0" borderId="6" xfId="0" applyFont="1" applyBorder="1"/>
    <xf numFmtId="0" fontId="46" fillId="0" borderId="7" xfId="0" applyFont="1" applyBorder="1"/>
    <xf numFmtId="0" fontId="46" fillId="2" borderId="13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center"/>
    </xf>
    <xf numFmtId="1" fontId="46" fillId="2" borderId="1" xfId="0" applyNumberFormat="1" applyFont="1" applyFill="1" applyBorder="1" applyAlignment="1">
      <alignment horizontal="right"/>
    </xf>
    <xf numFmtId="1" fontId="46" fillId="0" borderId="1" xfId="0" applyNumberFormat="1" applyFont="1" applyBorder="1" applyAlignment="1">
      <alignment horizontal="center" vertical="center"/>
    </xf>
    <xf numFmtId="1" fontId="45" fillId="9" borderId="14" xfId="0" applyNumberFormat="1" applyFont="1" applyFill="1" applyBorder="1" applyAlignment="1">
      <alignment horizontal="right"/>
    </xf>
    <xf numFmtId="0" fontId="46" fillId="0" borderId="13" xfId="0" applyFont="1" applyBorder="1"/>
    <xf numFmtId="0" fontId="46" fillId="0" borderId="1" xfId="0" applyFont="1" applyBorder="1"/>
    <xf numFmtId="0" fontId="46" fillId="0" borderId="14" xfId="0" applyFont="1" applyBorder="1"/>
    <xf numFmtId="0" fontId="46" fillId="2" borderId="8" xfId="0" applyFont="1" applyFill="1" applyBorder="1" applyAlignment="1">
      <alignment vertical="center"/>
    </xf>
    <xf numFmtId="0" fontId="46" fillId="2" borderId="9" xfId="0" applyFont="1" applyFill="1" applyBorder="1" applyAlignment="1">
      <alignment horizontal="center"/>
    </xf>
    <xf numFmtId="1" fontId="46" fillId="2" borderId="9" xfId="0" applyNumberFormat="1" applyFont="1" applyFill="1" applyBorder="1" applyAlignment="1">
      <alignment horizontal="right"/>
    </xf>
    <xf numFmtId="1" fontId="46" fillId="0" borderId="9" xfId="0" applyNumberFormat="1" applyFont="1" applyBorder="1" applyAlignment="1">
      <alignment horizontal="center" vertical="center"/>
    </xf>
    <xf numFmtId="1" fontId="45" fillId="9" borderId="10" xfId="0" applyNumberFormat="1" applyFont="1" applyFill="1" applyBorder="1" applyAlignment="1">
      <alignment horizontal="right"/>
    </xf>
    <xf numFmtId="0" fontId="46" fillId="0" borderId="8" xfId="0" applyFont="1" applyBorder="1"/>
    <xf numFmtId="0" fontId="46" fillId="0" borderId="9" xfId="0" applyFont="1" applyBorder="1"/>
    <xf numFmtId="0" fontId="46" fillId="0" borderId="10" xfId="0" applyFont="1" applyBorder="1"/>
    <xf numFmtId="0" fontId="45" fillId="9" borderId="57" xfId="0" applyFont="1" applyFill="1" applyBorder="1" applyAlignment="1">
      <alignment vertical="center"/>
    </xf>
    <xf numFmtId="0" fontId="45" fillId="9" borderId="49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1" fontId="45" fillId="9" borderId="57" xfId="0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6" fillId="2" borderId="36" xfId="0" applyFont="1" applyFill="1" applyBorder="1" applyAlignment="1">
      <alignment vertical="center"/>
    </xf>
    <xf numFmtId="0" fontId="46" fillId="2" borderId="37" xfId="0" applyFont="1" applyFill="1" applyBorder="1" applyAlignment="1">
      <alignment vertical="center"/>
    </xf>
    <xf numFmtId="1" fontId="46" fillId="2" borderId="37" xfId="0" applyNumberFormat="1" applyFont="1" applyFill="1" applyBorder="1" applyAlignment="1">
      <alignment vertical="center"/>
    </xf>
    <xf numFmtId="1" fontId="46" fillId="2" borderId="44" xfId="0" applyNumberFormat="1" applyFont="1" applyFill="1" applyBorder="1" applyAlignment="1">
      <alignment vertical="center"/>
    </xf>
    <xf numFmtId="1" fontId="46" fillId="2" borderId="63" xfId="0" applyNumberFormat="1" applyFont="1" applyFill="1" applyBorder="1" applyAlignment="1">
      <alignment vertical="center"/>
    </xf>
    <xf numFmtId="1" fontId="46" fillId="2" borderId="36" xfId="0" applyNumberFormat="1" applyFont="1" applyFill="1" applyBorder="1" applyAlignment="1">
      <alignment vertical="center"/>
    </xf>
    <xf numFmtId="1" fontId="45" fillId="2" borderId="38" xfId="0" applyNumberFormat="1" applyFont="1" applyFill="1" applyBorder="1" applyAlignment="1">
      <alignment horizontal="right" vertical="center"/>
    </xf>
    <xf numFmtId="0" fontId="46" fillId="0" borderId="20" xfId="0" applyFont="1" applyBorder="1" applyAlignment="1">
      <alignment vertical="center"/>
    </xf>
    <xf numFmtId="1" fontId="46" fillId="2" borderId="38" xfId="0" applyNumberFormat="1" applyFont="1" applyFill="1" applyBorder="1" applyAlignment="1">
      <alignment vertical="center"/>
    </xf>
    <xf numFmtId="0" fontId="46" fillId="2" borderId="0" xfId="0" applyFont="1" applyFill="1" applyBorder="1"/>
    <xf numFmtId="1" fontId="46" fillId="2" borderId="0" xfId="0" applyNumberFormat="1" applyFont="1" applyFill="1" applyBorder="1"/>
    <xf numFmtId="1" fontId="45" fillId="2" borderId="0" xfId="0" applyNumberFormat="1" applyFont="1" applyFill="1" applyBorder="1" applyAlignment="1">
      <alignment horizontal="center" vertical="center"/>
    </xf>
    <xf numFmtId="0" fontId="46" fillId="6" borderId="36" xfId="0" applyFont="1" applyFill="1" applyBorder="1" applyAlignment="1">
      <alignment vertical="center"/>
    </xf>
    <xf numFmtId="164" fontId="45" fillId="6" borderId="37" xfId="2" applyNumberFormat="1" applyFont="1" applyFill="1" applyBorder="1" applyAlignment="1">
      <alignment vertical="center"/>
    </xf>
    <xf numFmtId="164" fontId="45" fillId="2" borderId="0" xfId="2" applyNumberFormat="1" applyFont="1" applyFill="1" applyBorder="1" applyAlignment="1">
      <alignment vertical="center"/>
    </xf>
    <xf numFmtId="164" fontId="45" fillId="17" borderId="0" xfId="2" applyNumberFormat="1" applyFont="1" applyFill="1" applyBorder="1" applyAlignment="1">
      <alignment vertical="center"/>
    </xf>
    <xf numFmtId="164" fontId="45" fillId="7" borderId="38" xfId="2" applyNumberFormat="1" applyFont="1" applyFill="1" applyBorder="1" applyAlignment="1">
      <alignment horizontal="center" vertical="center" wrapText="1"/>
    </xf>
    <xf numFmtId="0" fontId="45" fillId="7" borderId="38" xfId="0" applyFont="1" applyFill="1" applyBorder="1" applyAlignment="1">
      <alignment horizontal="center" vertical="center"/>
    </xf>
    <xf numFmtId="164" fontId="45" fillId="7" borderId="19" xfId="2" applyNumberFormat="1" applyFont="1" applyFill="1" applyBorder="1"/>
    <xf numFmtId="164" fontId="45" fillId="7" borderId="7" xfId="2" applyNumberFormat="1" applyFont="1" applyFill="1" applyBorder="1" applyAlignment="1">
      <alignment horizontal="center"/>
    </xf>
    <xf numFmtId="164" fontId="45" fillId="7" borderId="14" xfId="2" applyNumberFormat="1" applyFont="1" applyFill="1" applyBorder="1"/>
    <xf numFmtId="164" fontId="45" fillId="7" borderId="14" xfId="2" applyNumberFormat="1" applyFont="1" applyFill="1" applyBorder="1" applyAlignment="1">
      <alignment horizontal="center"/>
    </xf>
    <xf numFmtId="164" fontId="45" fillId="7" borderId="52" xfId="2" applyNumberFormat="1" applyFont="1" applyFill="1" applyBorder="1" applyAlignment="1">
      <alignment horizontal="center" vertical="center"/>
    </xf>
    <xf numFmtId="164" fontId="47" fillId="18" borderId="45" xfId="2" applyNumberFormat="1" applyFont="1" applyFill="1" applyBorder="1" applyAlignment="1">
      <alignment horizontal="center" vertical="center"/>
    </xf>
    <xf numFmtId="164" fontId="47" fillId="18" borderId="20" xfId="2" applyNumberFormat="1" applyFont="1" applyFill="1" applyBorder="1" applyAlignment="1">
      <alignment horizontal="center" vertical="center"/>
    </xf>
    <xf numFmtId="164" fontId="47" fillId="18" borderId="23" xfId="2" applyNumberFormat="1" applyFont="1" applyFill="1" applyBorder="1" applyAlignment="1">
      <alignment horizontal="center" vertical="center"/>
    </xf>
    <xf numFmtId="164" fontId="46" fillId="2" borderId="0" xfId="2" applyNumberFormat="1" applyFont="1" applyFill="1" applyBorder="1" applyAlignment="1">
      <alignment vertical="center"/>
    </xf>
    <xf numFmtId="0" fontId="45" fillId="9" borderId="36" xfId="0" applyFont="1" applyFill="1" applyBorder="1"/>
    <xf numFmtId="0" fontId="45" fillId="9" borderId="37" xfId="0" applyFont="1" applyFill="1" applyBorder="1" applyAlignment="1">
      <alignment horizontal="center" vertical="center"/>
    </xf>
    <xf numFmtId="1" fontId="45" fillId="9" borderId="37" xfId="0" applyNumberFormat="1" applyFont="1" applyFill="1" applyBorder="1" applyAlignment="1">
      <alignment vertical="center"/>
    </xf>
    <xf numFmtId="1" fontId="45" fillId="9" borderId="44" xfId="0" applyNumberFormat="1" applyFont="1" applyFill="1" applyBorder="1" applyAlignment="1">
      <alignment vertical="center"/>
    </xf>
    <xf numFmtId="1" fontId="45" fillId="9" borderId="63" xfId="0" applyNumberFormat="1" applyFont="1" applyFill="1" applyBorder="1" applyAlignment="1">
      <alignment vertical="center"/>
    </xf>
    <xf numFmtId="0" fontId="45" fillId="9" borderId="36" xfId="0" quotePrefix="1" applyFont="1" applyFill="1" applyBorder="1" applyAlignment="1">
      <alignment horizontal="center" vertical="center"/>
    </xf>
    <xf numFmtId="0" fontId="45" fillId="9" borderId="38" xfId="0" applyFont="1" applyFill="1" applyBorder="1" applyAlignment="1">
      <alignment horizontal="right" vertical="center"/>
    </xf>
    <xf numFmtId="0" fontId="46" fillId="2" borderId="18" xfId="0" applyFont="1" applyFill="1" applyBorder="1" applyAlignment="1">
      <alignment vertical="center"/>
    </xf>
    <xf numFmtId="0" fontId="46" fillId="2" borderId="3" xfId="0" applyFont="1" applyFill="1" applyBorder="1" applyAlignment="1">
      <alignment horizontal="center"/>
    </xf>
    <xf numFmtId="1" fontId="46" fillId="2" borderId="3" xfId="0" applyNumberFormat="1" applyFont="1" applyFill="1" applyBorder="1" applyAlignment="1">
      <alignment horizontal="right"/>
    </xf>
    <xf numFmtId="1" fontId="46" fillId="2" borderId="12" xfId="0" applyNumberFormat="1" applyFont="1" applyFill="1" applyBorder="1" applyAlignment="1">
      <alignment horizontal="right"/>
    </xf>
    <xf numFmtId="1" fontId="46" fillId="2" borderId="34" xfId="0" applyNumberFormat="1" applyFont="1" applyFill="1" applyBorder="1" applyAlignment="1">
      <alignment horizontal="right"/>
    </xf>
    <xf numFmtId="1" fontId="46" fillId="0" borderId="18" xfId="0" applyNumberFormat="1" applyFont="1" applyBorder="1" applyAlignment="1">
      <alignment horizontal="center" vertical="center"/>
    </xf>
    <xf numFmtId="1" fontId="46" fillId="0" borderId="3" xfId="0" applyNumberFormat="1" applyFont="1" applyBorder="1" applyAlignment="1">
      <alignment horizontal="center" vertical="center"/>
    </xf>
    <xf numFmtId="1" fontId="45" fillId="9" borderId="19" xfId="0" applyNumberFormat="1" applyFont="1" applyFill="1" applyBorder="1" applyAlignment="1">
      <alignment horizontal="right"/>
    </xf>
    <xf numFmtId="1" fontId="46" fillId="2" borderId="4" xfId="0" applyNumberFormat="1" applyFont="1" applyFill="1" applyBorder="1" applyAlignment="1">
      <alignment horizontal="right"/>
    </xf>
    <xf numFmtId="1" fontId="46" fillId="2" borderId="32" xfId="0" applyNumberFormat="1" applyFont="1" applyFill="1" applyBorder="1" applyAlignment="1">
      <alignment horizontal="right"/>
    </xf>
    <xf numFmtId="1" fontId="46" fillId="0" borderId="13" xfId="0" applyNumberFormat="1" applyFont="1" applyBorder="1" applyAlignment="1">
      <alignment horizontal="center" vertical="center"/>
    </xf>
    <xf numFmtId="1" fontId="45" fillId="9" borderId="49" xfId="0" applyNumberFormat="1" applyFont="1" applyFill="1" applyBorder="1" applyAlignment="1">
      <alignment vertical="center"/>
    </xf>
    <xf numFmtId="1" fontId="45" fillId="9" borderId="56" xfId="0" applyNumberFormat="1" applyFont="1" applyFill="1" applyBorder="1" applyAlignment="1">
      <alignment vertical="center"/>
    </xf>
    <xf numFmtId="1" fontId="45" fillId="9" borderId="68" xfId="0" applyNumberFormat="1" applyFont="1" applyFill="1" applyBorder="1" applyAlignment="1">
      <alignment vertical="center"/>
    </xf>
    <xf numFmtId="1" fontId="45" fillId="9" borderId="52" xfId="0" applyNumberFormat="1" applyFont="1" applyFill="1" applyBorder="1" applyAlignment="1">
      <alignment vertical="center"/>
    </xf>
    <xf numFmtId="1" fontId="45" fillId="9" borderId="51" xfId="0" applyNumberFormat="1" applyFont="1" applyFill="1" applyBorder="1" applyAlignment="1">
      <alignment horizontal="right" vertical="center"/>
    </xf>
    <xf numFmtId="0" fontId="45" fillId="2" borderId="36" xfId="0" applyFont="1" applyFill="1" applyBorder="1" applyAlignment="1">
      <alignment vertical="center"/>
    </xf>
    <xf numFmtId="0" fontId="45" fillId="2" borderId="37" xfId="0" applyFont="1" applyFill="1" applyBorder="1" applyAlignment="1">
      <alignment vertical="center"/>
    </xf>
    <xf numFmtId="1" fontId="45" fillId="2" borderId="37" xfId="0" applyNumberFormat="1" applyFont="1" applyFill="1" applyBorder="1" applyAlignment="1">
      <alignment vertical="center"/>
    </xf>
    <xf numFmtId="1" fontId="45" fillId="2" borderId="44" xfId="0" applyNumberFormat="1" applyFont="1" applyFill="1" applyBorder="1" applyAlignment="1">
      <alignment vertical="center"/>
    </xf>
    <xf numFmtId="1" fontId="45" fillId="2" borderId="63" xfId="0" applyNumberFormat="1" applyFont="1" applyFill="1" applyBorder="1" applyAlignment="1">
      <alignment vertical="center"/>
    </xf>
    <xf numFmtId="1" fontId="45" fillId="2" borderId="36" xfId="0" applyNumberFormat="1" applyFont="1" applyFill="1" applyBorder="1" applyAlignment="1">
      <alignment vertical="center"/>
    </xf>
    <xf numFmtId="0" fontId="49" fillId="2" borderId="0" xfId="0" applyFont="1" applyFill="1" applyBorder="1"/>
    <xf numFmtId="1" fontId="46" fillId="2" borderId="0" xfId="0" applyNumberFormat="1" applyFont="1" applyFill="1"/>
    <xf numFmtId="164" fontId="45" fillId="0" borderId="63" xfId="2" applyNumberFormat="1" applyFont="1" applyBorder="1" applyAlignment="1">
      <alignment horizontal="right"/>
    </xf>
    <xf numFmtId="1" fontId="45" fillId="17" borderId="9" xfId="0" applyNumberFormat="1" applyFont="1" applyFill="1" applyBorder="1" applyAlignment="1">
      <alignment horizontal="center" vertical="center"/>
    </xf>
    <xf numFmtId="1" fontId="50" fillId="17" borderId="9" xfId="0" applyNumberFormat="1" applyFont="1" applyFill="1" applyBorder="1" applyAlignment="1">
      <alignment horizontal="center" vertical="center"/>
    </xf>
    <xf numFmtId="1" fontId="50" fillId="17" borderId="10" xfId="0" applyNumberFormat="1" applyFont="1" applyFill="1" applyBorder="1" applyAlignment="1">
      <alignment horizontal="center" vertical="center"/>
    </xf>
    <xf numFmtId="164" fontId="45" fillId="0" borderId="62" xfId="2" applyNumberFormat="1" applyFont="1" applyBorder="1" applyAlignment="1">
      <alignment horizontal="right"/>
    </xf>
    <xf numFmtId="164" fontId="45" fillId="7" borderId="76" xfId="2" applyNumberFormat="1" applyFont="1" applyFill="1" applyBorder="1" applyAlignment="1">
      <alignment horizontal="left" vertical="center"/>
    </xf>
    <xf numFmtId="164" fontId="45" fillId="7" borderId="1" xfId="2" applyNumberFormat="1" applyFont="1" applyFill="1" applyBorder="1" applyAlignment="1">
      <alignment horizontal="left" vertical="center"/>
    </xf>
    <xf numFmtId="164" fontId="45" fillId="7" borderId="4" xfId="2" applyNumberFormat="1" applyFont="1" applyFill="1" applyBorder="1" applyAlignment="1">
      <alignment horizontal="left" vertical="center"/>
    </xf>
    <xf numFmtId="164" fontId="45" fillId="7" borderId="32" xfId="2" applyNumberFormat="1" applyFont="1" applyFill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164" fontId="45" fillId="0" borderId="32" xfId="2" applyNumberFormat="1" applyFont="1" applyBorder="1" applyAlignment="1">
      <alignment horizontal="right" vertical="center"/>
    </xf>
    <xf numFmtId="164" fontId="45" fillId="8" borderId="26" xfId="2" applyNumberFormat="1" applyFont="1" applyFill="1" applyBorder="1" applyAlignment="1">
      <alignment horizontal="left" vertical="center"/>
    </xf>
    <xf numFmtId="164" fontId="45" fillId="8" borderId="2" xfId="2" applyNumberFormat="1" applyFont="1" applyFill="1" applyBorder="1" applyAlignment="1">
      <alignment horizontal="left" vertical="center"/>
    </xf>
    <xf numFmtId="164" fontId="45" fillId="8" borderId="25" xfId="2" applyNumberFormat="1" applyFont="1" applyFill="1" applyBorder="1" applyAlignment="1">
      <alignment horizontal="left" vertical="center"/>
    </xf>
    <xf numFmtId="164" fontId="45" fillId="8" borderId="32" xfId="2" applyNumberFormat="1" applyFont="1" applyFill="1" applyBorder="1" applyAlignment="1">
      <alignment horizontal="left" vertical="center"/>
    </xf>
    <xf numFmtId="164" fontId="45" fillId="19" borderId="16" xfId="2" applyNumberFormat="1" applyFont="1" applyFill="1" applyBorder="1" applyAlignment="1">
      <alignment horizontal="left" vertical="center"/>
    </xf>
    <xf numFmtId="164" fontId="45" fillId="19" borderId="9" xfId="2" applyNumberFormat="1" applyFont="1" applyFill="1" applyBorder="1" applyAlignment="1">
      <alignment horizontal="left" vertical="center"/>
    </xf>
    <xf numFmtId="164" fontId="45" fillId="19" borderId="11" xfId="2" applyNumberFormat="1" applyFont="1" applyFill="1" applyBorder="1" applyAlignment="1">
      <alignment horizontal="left" vertical="center"/>
    </xf>
    <xf numFmtId="164" fontId="45" fillId="19" borderId="33" xfId="2" applyNumberFormat="1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164" fontId="45" fillId="0" borderId="33" xfId="2" applyNumberFormat="1" applyFont="1" applyBorder="1" applyAlignment="1">
      <alignment horizontal="right" vertical="center"/>
    </xf>
    <xf numFmtId="0" fontId="47" fillId="2" borderId="0" xfId="0" applyFont="1" applyFill="1"/>
    <xf numFmtId="0" fontId="51" fillId="0" borderId="0" xfId="0" applyFont="1"/>
    <xf numFmtId="164" fontId="51" fillId="0" borderId="0" xfId="0" applyNumberFormat="1" applyFont="1"/>
    <xf numFmtId="1" fontId="51" fillId="0" borderId="0" xfId="0" applyNumberFormat="1" applyFont="1"/>
    <xf numFmtId="0" fontId="51" fillId="11" borderId="0" xfId="0" applyFont="1" applyFill="1"/>
    <xf numFmtId="164" fontId="51" fillId="11" borderId="0" xfId="0" applyNumberFormat="1" applyFont="1" applyFill="1"/>
    <xf numFmtId="9" fontId="51" fillId="0" borderId="0" xfId="0" applyNumberFormat="1" applyFont="1"/>
    <xf numFmtId="9" fontId="52" fillId="0" borderId="0" xfId="0" applyNumberFormat="1" applyFont="1"/>
    <xf numFmtId="0" fontId="15" fillId="11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horizontal="center" vertical="center"/>
    </xf>
    <xf numFmtId="0" fontId="12" fillId="6" borderId="39" xfId="0" applyFont="1" applyFill="1" applyBorder="1" applyAlignment="1"/>
    <xf numFmtId="0" fontId="12" fillId="6" borderId="46" xfId="0" applyFont="1" applyFill="1" applyBorder="1" applyAlignment="1"/>
    <xf numFmtId="0" fontId="12" fillId="6" borderId="30" xfId="0" applyFont="1" applyFill="1" applyBorder="1" applyAlignment="1"/>
    <xf numFmtId="0" fontId="12" fillId="6" borderId="60" xfId="0" applyFont="1" applyFill="1" applyBorder="1" applyAlignment="1"/>
    <xf numFmtId="164" fontId="33" fillId="16" borderId="58" xfId="2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/>
    </xf>
    <xf numFmtId="164" fontId="33" fillId="0" borderId="27" xfId="2" applyNumberFormat="1" applyFont="1" applyBorder="1" applyAlignment="1">
      <alignment horizontal="center"/>
    </xf>
    <xf numFmtId="164" fontId="33" fillId="0" borderId="35" xfId="2" applyNumberFormat="1" applyFont="1" applyBorder="1" applyAlignment="1">
      <alignment horizontal="center"/>
    </xf>
    <xf numFmtId="164" fontId="33" fillId="0" borderId="39" xfId="2" applyNumberFormat="1" applyFont="1" applyBorder="1" applyAlignment="1">
      <alignment horizontal="center"/>
    </xf>
    <xf numFmtId="164" fontId="33" fillId="0" borderId="13" xfId="2" applyNumberFormat="1" applyFont="1" applyBorder="1" applyAlignment="1">
      <alignment horizontal="center"/>
    </xf>
    <xf numFmtId="164" fontId="33" fillId="0" borderId="8" xfId="2" applyNumberFormat="1" applyFont="1" applyBorder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164" fontId="16" fillId="0" borderId="1" xfId="2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33" fillId="0" borderId="49" xfId="0" applyFont="1" applyFill="1" applyBorder="1"/>
    <xf numFmtId="164" fontId="23" fillId="2" borderId="3" xfId="2" applyNumberFormat="1" applyFont="1" applyFill="1" applyBorder="1" applyAlignment="1">
      <alignment horizontal="center" vertical="center" wrapText="1"/>
    </xf>
    <xf numFmtId="164" fontId="23" fillId="2" borderId="1" xfId="2" applyNumberFormat="1" applyFont="1" applyFill="1" applyBorder="1" applyAlignment="1">
      <alignment horizontal="center" vertical="center" wrapText="1"/>
    </xf>
    <xf numFmtId="164" fontId="23" fillId="2" borderId="1" xfId="2" applyNumberFormat="1" applyFont="1" applyFill="1" applyBorder="1" applyAlignment="1">
      <alignment horizontal="center" vertical="center"/>
    </xf>
    <xf numFmtId="164" fontId="23" fillId="16" borderId="43" xfId="2" applyNumberFormat="1" applyFont="1" applyFill="1" applyBorder="1"/>
    <xf numFmtId="43" fontId="33" fillId="0" borderId="0" xfId="0" applyNumberFormat="1" applyFont="1"/>
    <xf numFmtId="164" fontId="23" fillId="6" borderId="7" xfId="2" applyNumberFormat="1" applyFont="1" applyFill="1" applyBorder="1" applyAlignment="1">
      <alignment horizontal="center"/>
    </xf>
    <xf numFmtId="164" fontId="23" fillId="6" borderId="14" xfId="2" applyNumberFormat="1" applyFont="1" applyFill="1" applyBorder="1" applyAlignment="1">
      <alignment horizontal="center"/>
    </xf>
    <xf numFmtId="164" fontId="23" fillId="6" borderId="22" xfId="2" applyNumberFormat="1" applyFont="1" applyFill="1" applyBorder="1" applyAlignment="1">
      <alignment horizontal="center"/>
    </xf>
    <xf numFmtId="164" fontId="23" fillId="6" borderId="10" xfId="2" applyNumberFormat="1" applyFont="1" applyFill="1" applyBorder="1" applyAlignment="1">
      <alignment horizontal="center"/>
    </xf>
    <xf numFmtId="164" fontId="35" fillId="16" borderId="37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2" fillId="16" borderId="37" xfId="2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vertical="center"/>
    </xf>
    <xf numFmtId="0" fontId="54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55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0" fontId="0" fillId="0" borderId="59" xfId="0" applyBorder="1" applyAlignment="1" applyProtection="1">
      <alignment horizontal="left" vertical="top"/>
      <protection locked="0"/>
    </xf>
    <xf numFmtId="0" fontId="0" fillId="0" borderId="66" xfId="0" applyBorder="1" applyAlignment="1" applyProtection="1">
      <alignment horizontal="left" vertical="top"/>
      <protection locked="0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5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6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9" fillId="0" borderId="60" xfId="0" applyFont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left" vertical="top"/>
      <protection locked="0"/>
    </xf>
    <xf numFmtId="0" fontId="19" fillId="0" borderId="46" xfId="0" applyFont="1" applyFill="1" applyBorder="1" applyAlignment="1" applyProtection="1">
      <alignment horizontal="left" vertical="top"/>
      <protection locked="0"/>
    </xf>
    <xf numFmtId="0" fontId="19" fillId="0" borderId="42" xfId="0" applyFont="1" applyFill="1" applyBorder="1" applyAlignment="1" applyProtection="1">
      <alignment horizontal="left" vertical="top"/>
      <protection locked="0"/>
    </xf>
    <xf numFmtId="0" fontId="19" fillId="0" borderId="64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9" fillId="0" borderId="65" xfId="0" applyFont="1" applyFill="1" applyBorder="1" applyAlignment="1" applyProtection="1">
      <alignment horizontal="left" vertical="top"/>
      <protection locked="0"/>
    </xf>
    <xf numFmtId="0" fontId="19" fillId="0" borderId="59" xfId="0" applyFont="1" applyFill="1" applyBorder="1" applyAlignment="1" applyProtection="1">
      <alignment horizontal="left" vertical="top"/>
      <protection locked="0"/>
    </xf>
    <xf numFmtId="0" fontId="19" fillId="0" borderId="72" xfId="0" applyFont="1" applyFill="1" applyBorder="1" applyAlignment="1" applyProtection="1">
      <alignment horizontal="left" vertical="top"/>
      <protection locked="0"/>
    </xf>
    <xf numFmtId="0" fontId="19" fillId="0" borderId="66" xfId="0" applyFont="1" applyFill="1" applyBorder="1" applyAlignment="1" applyProtection="1">
      <alignment horizontal="left" vertical="top"/>
      <protection locked="0"/>
    </xf>
    <xf numFmtId="0" fontId="34" fillId="14" borderId="29" xfId="0" applyFont="1" applyFill="1" applyBorder="1" applyAlignment="1">
      <alignment horizontal="center" vertical="center" wrapText="1"/>
    </xf>
    <xf numFmtId="0" fontId="34" fillId="14" borderId="34" xfId="0" applyFont="1" applyFill="1" applyBorder="1" applyAlignment="1">
      <alignment horizontal="center" vertical="center" wrapText="1"/>
    </xf>
    <xf numFmtId="0" fontId="35" fillId="14" borderId="31" xfId="0" applyFont="1" applyFill="1" applyBorder="1" applyAlignment="1">
      <alignment horizontal="center" vertical="center" wrapText="1"/>
    </xf>
    <xf numFmtId="0" fontId="35" fillId="14" borderId="32" xfId="0" applyFont="1" applyFill="1" applyBorder="1" applyAlignment="1">
      <alignment horizontal="center" vertical="center" wrapText="1"/>
    </xf>
    <xf numFmtId="0" fontId="34" fillId="14" borderId="27" xfId="0" applyFont="1" applyFill="1" applyBorder="1" applyAlignment="1">
      <alignment horizontal="center" vertical="center"/>
    </xf>
    <xf numFmtId="0" fontId="34" fillId="14" borderId="28" xfId="0" applyFont="1" applyFill="1" applyBorder="1" applyAlignment="1">
      <alignment horizontal="center" vertical="center"/>
    </xf>
    <xf numFmtId="0" fontId="34" fillId="14" borderId="20" xfId="0" applyFont="1" applyFill="1" applyBorder="1" applyAlignment="1">
      <alignment horizontal="center" vertical="center" wrapText="1"/>
    </xf>
    <xf numFmtId="0" fontId="34" fillId="14" borderId="23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0" fontId="6" fillId="16" borderId="24" xfId="0" applyFont="1" applyFill="1" applyBorder="1" applyAlignment="1">
      <alignment horizontal="center"/>
    </xf>
    <xf numFmtId="0" fontId="6" fillId="16" borderId="23" xfId="0" applyFont="1" applyFill="1" applyBorder="1" applyAlignment="1">
      <alignment horizontal="center"/>
    </xf>
    <xf numFmtId="0" fontId="30" fillId="2" borderId="64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45" fillId="17" borderId="5" xfId="0" applyFont="1" applyFill="1" applyBorder="1" applyAlignment="1">
      <alignment horizontal="center" vertical="center"/>
    </xf>
    <xf numFmtId="0" fontId="45" fillId="17" borderId="6" xfId="0" applyFont="1" applyFill="1" applyBorder="1" applyAlignment="1">
      <alignment horizontal="center" vertical="center"/>
    </xf>
    <xf numFmtId="0" fontId="45" fillId="17" borderId="8" xfId="0" applyFont="1" applyFill="1" applyBorder="1" applyAlignment="1">
      <alignment horizontal="center" vertical="center"/>
    </xf>
    <xf numFmtId="0" fontId="45" fillId="17" borderId="9" xfId="0" applyFont="1" applyFill="1" applyBorder="1" applyAlignment="1">
      <alignment horizontal="center" vertical="center"/>
    </xf>
    <xf numFmtId="1" fontId="45" fillId="17" borderId="6" xfId="0" applyNumberFormat="1" applyFont="1" applyFill="1" applyBorder="1" applyAlignment="1">
      <alignment horizontal="center" vertical="center"/>
    </xf>
    <xf numFmtId="1" fontId="45" fillId="17" borderId="7" xfId="0" applyNumberFormat="1" applyFont="1" applyFill="1" applyBorder="1" applyAlignment="1">
      <alignment horizontal="center" vertical="center"/>
    </xf>
    <xf numFmtId="0" fontId="42" fillId="4" borderId="24" xfId="0" applyFont="1" applyFill="1" applyBorder="1" applyAlignment="1">
      <alignment horizontal="center" vertical="center"/>
    </xf>
    <xf numFmtId="0" fontId="42" fillId="4" borderId="20" xfId="0" applyFont="1" applyFill="1" applyBorder="1" applyAlignment="1">
      <alignment horizontal="center" vertical="center"/>
    </xf>
    <xf numFmtId="0" fontId="42" fillId="4" borderId="23" xfId="0" applyFont="1" applyFill="1" applyBorder="1" applyAlignment="1">
      <alignment horizontal="center" vertical="center"/>
    </xf>
    <xf numFmtId="0" fontId="44" fillId="4" borderId="36" xfId="0" applyFont="1" applyFill="1" applyBorder="1" applyAlignment="1">
      <alignment horizontal="center" vertical="center"/>
    </xf>
    <xf numFmtId="0" fontId="44" fillId="4" borderId="37" xfId="0" applyFont="1" applyFill="1" applyBorder="1" applyAlignment="1">
      <alignment horizontal="center" vertical="center"/>
    </xf>
    <xf numFmtId="0" fontId="44" fillId="4" borderId="38" xfId="0" applyFont="1" applyFill="1" applyBorder="1" applyAlignment="1">
      <alignment horizontal="center" vertical="center"/>
    </xf>
    <xf numFmtId="0" fontId="45" fillId="5" borderId="47" xfId="0" applyFont="1" applyFill="1" applyBorder="1" applyAlignment="1">
      <alignment horizontal="center" vertical="center"/>
    </xf>
    <xf numFmtId="0" fontId="45" fillId="5" borderId="50" xfId="0" applyFont="1" applyFill="1" applyBorder="1" applyAlignment="1">
      <alignment horizontal="center" vertical="center"/>
    </xf>
    <xf numFmtId="0" fontId="45" fillId="5" borderId="48" xfId="0" applyFont="1" applyFill="1" applyBorder="1" applyAlignment="1">
      <alignment horizontal="center" vertical="center"/>
    </xf>
    <xf numFmtId="0" fontId="48" fillId="4" borderId="52" xfId="0" applyFont="1" applyFill="1" applyBorder="1" applyAlignment="1">
      <alignment horizontal="center" vertical="center"/>
    </xf>
    <xf numFmtId="0" fontId="48" fillId="4" borderId="43" xfId="0" applyFont="1" applyFill="1" applyBorder="1" applyAlignment="1">
      <alignment horizontal="center" vertical="center"/>
    </xf>
    <xf numFmtId="0" fontId="48" fillId="4" borderId="51" xfId="0" applyFont="1" applyFill="1" applyBorder="1" applyAlignment="1">
      <alignment horizontal="center" vertical="center"/>
    </xf>
    <xf numFmtId="164" fontId="45" fillId="8" borderId="12" xfId="2" applyNumberFormat="1" applyFont="1" applyFill="1" applyBorder="1" applyAlignment="1">
      <alignment horizontal="left" vertical="center"/>
    </xf>
    <xf numFmtId="164" fontId="45" fillId="8" borderId="4" xfId="2" applyNumberFormat="1" applyFont="1" applyFill="1" applyBorder="1" applyAlignment="1">
      <alignment horizontal="left" vertical="center"/>
    </xf>
    <xf numFmtId="164" fontId="45" fillId="8" borderId="34" xfId="2" applyNumberFormat="1" applyFont="1" applyFill="1" applyBorder="1" applyAlignment="1">
      <alignment horizontal="left" vertical="center"/>
    </xf>
    <xf numFmtId="164" fontId="45" fillId="8" borderId="32" xfId="2" applyNumberFormat="1" applyFont="1" applyFill="1" applyBorder="1" applyAlignment="1">
      <alignment horizontal="left" vertical="center"/>
    </xf>
    <xf numFmtId="164" fontId="45" fillId="0" borderId="29" xfId="2" applyNumberFormat="1" applyFont="1" applyBorder="1" applyAlignment="1">
      <alignment horizontal="right"/>
    </xf>
    <xf numFmtId="164" fontId="45" fillId="0" borderId="34" xfId="2" applyNumberFormat="1" applyFont="1" applyBorder="1" applyAlignment="1">
      <alignment horizontal="right"/>
    </xf>
    <xf numFmtId="0" fontId="46" fillId="7" borderId="35" xfId="0" applyFont="1" applyFill="1" applyBorder="1" applyAlignment="1">
      <alignment horizontal="left" vertical="center" wrapText="1"/>
    </xf>
    <xf numFmtId="0" fontId="46" fillId="7" borderId="55" xfId="0" applyFont="1" applyFill="1" applyBorder="1" applyAlignment="1">
      <alignment horizontal="left" vertical="center" wrapText="1"/>
    </xf>
    <xf numFmtId="0" fontId="46" fillId="8" borderId="35" xfId="0" applyFont="1" applyFill="1" applyBorder="1" applyAlignment="1">
      <alignment horizontal="left" vertical="center" wrapText="1"/>
    </xf>
    <xf numFmtId="0" fontId="46" fillId="8" borderId="55" xfId="0" applyFont="1" applyFill="1" applyBorder="1" applyAlignment="1">
      <alignment horizontal="left" vertical="center" wrapText="1"/>
    </xf>
    <xf numFmtId="0" fontId="46" fillId="8" borderId="47" xfId="0" applyFont="1" applyFill="1" applyBorder="1" applyAlignment="1">
      <alignment horizontal="center" vertical="center" wrapText="1"/>
    </xf>
    <xf numFmtId="0" fontId="46" fillId="8" borderId="48" xfId="0" applyFont="1" applyFill="1" applyBorder="1" applyAlignment="1">
      <alignment horizontal="center" vertical="center" wrapText="1"/>
    </xf>
    <xf numFmtId="0" fontId="46" fillId="8" borderId="30" xfId="0" applyFont="1" applyFill="1" applyBorder="1" applyAlignment="1">
      <alignment horizontal="center" vertical="center" wrapText="1"/>
    </xf>
    <xf numFmtId="0" fontId="46" fillId="8" borderId="67" xfId="0" applyFont="1" applyFill="1" applyBorder="1" applyAlignment="1">
      <alignment horizontal="center" vertical="center" wrapText="1"/>
    </xf>
    <xf numFmtId="164" fontId="45" fillId="8" borderId="17" xfId="2" applyNumberFormat="1" applyFont="1" applyFill="1" applyBorder="1" applyAlignment="1">
      <alignment horizontal="left" vertical="center"/>
    </xf>
    <xf numFmtId="164" fontId="45" fillId="8" borderId="76" xfId="2" applyNumberFormat="1" applyFont="1" applyFill="1" applyBorder="1" applyAlignment="1">
      <alignment horizontal="left" vertical="center"/>
    </xf>
    <xf numFmtId="164" fontId="45" fillId="8" borderId="3" xfId="2" applyNumberFormat="1" applyFont="1" applyFill="1" applyBorder="1" applyAlignment="1">
      <alignment horizontal="left" vertical="center"/>
    </xf>
    <xf numFmtId="164" fontId="45" fillId="8" borderId="1" xfId="2" applyNumberFormat="1" applyFont="1" applyFill="1" applyBorder="1" applyAlignment="1">
      <alignment horizontal="left" vertical="center"/>
    </xf>
    <xf numFmtId="0" fontId="46" fillId="19" borderId="41" xfId="0" applyFont="1" applyFill="1" applyBorder="1" applyAlignment="1">
      <alignment horizontal="left" vertical="center" wrapText="1"/>
    </xf>
    <xf numFmtId="0" fontId="46" fillId="19" borderId="70" xfId="0" applyFont="1" applyFill="1" applyBorder="1" applyAlignment="1">
      <alignment horizontal="left" vertical="center" wrapText="1"/>
    </xf>
    <xf numFmtId="164" fontId="45" fillId="20" borderId="50" xfId="0" applyNumberFormat="1" applyFont="1" applyFill="1" applyBorder="1" applyAlignment="1">
      <alignment horizontal="center" vertical="center"/>
    </xf>
    <xf numFmtId="0" fontId="45" fillId="20" borderId="50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/>
    </xf>
    <xf numFmtId="0" fontId="55" fillId="6" borderId="1" xfId="0" applyFont="1" applyFill="1" applyBorder="1" applyAlignment="1">
      <alignment vertical="center" wrapText="1"/>
    </xf>
    <xf numFmtId="0" fontId="56" fillId="6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55" fillId="6" borderId="1" xfId="0" applyFont="1" applyFill="1" applyBorder="1" applyAlignment="1">
      <alignment horizontal="center" vertical="center"/>
    </xf>
    <xf numFmtId="0" fontId="55" fillId="21" borderId="1" xfId="0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vertical="center"/>
    </xf>
    <xf numFmtId="0" fontId="56" fillId="0" borderId="2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6" fillId="0" borderId="49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vertical="center"/>
    </xf>
    <xf numFmtId="0" fontId="56" fillId="21" borderId="1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6" borderId="1" xfId="0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vertical="center"/>
    </xf>
    <xf numFmtId="0" fontId="54" fillId="6" borderId="1" xfId="0" applyFont="1" applyFill="1" applyBorder="1" applyAlignment="1">
      <alignment vertical="center" wrapText="1"/>
    </xf>
    <xf numFmtId="0" fontId="33" fillId="0" borderId="0" xfId="0" applyFont="1" applyFill="1" applyBorder="1"/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/>
  </cellStyles>
  <dxfs count="1">
    <dxf>
      <fill>
        <patternFill>
          <fgColor theme="3"/>
          <bgColor theme="3" tint="0.39994506668294322"/>
        </patternFill>
      </fill>
    </dxf>
  </dxfs>
  <tableStyles count="0" defaultTableStyle="TableStyleMedium9" defaultPivotStyle="PivotStyleLight16"/>
  <colors>
    <mruColors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25</xdr:row>
      <xdr:rowOff>71437</xdr:rowOff>
    </xdr:from>
    <xdr:to>
      <xdr:col>1</xdr:col>
      <xdr:colOff>1952625</xdr:colOff>
      <xdr:row>29</xdr:row>
      <xdr:rowOff>142875</xdr:rowOff>
    </xdr:to>
    <xdr:sp macro="" textlink="">
      <xdr:nvSpPr>
        <xdr:cNvPr id="2" name="TextBox 1"/>
        <xdr:cNvSpPr txBox="1"/>
      </xdr:nvSpPr>
      <xdr:spPr>
        <a:xfrm>
          <a:off x="381000" y="5826125"/>
          <a:ext cx="1841500" cy="83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Stamp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view="pageBreakPreview" zoomScale="120" zoomScaleNormal="100" zoomScaleSheetLayoutView="120" workbookViewId="0">
      <selection activeCell="A2" sqref="A2"/>
    </sheetView>
  </sheetViews>
  <sheetFormatPr defaultColWidth="9.140625" defaultRowHeight="15"/>
  <cols>
    <col min="1" max="1" width="4" style="21" customWidth="1"/>
    <col min="2" max="2" width="67.42578125" style="21" customWidth="1"/>
    <col min="3" max="3" width="22.140625" style="21" customWidth="1"/>
    <col min="4" max="16384" width="9.140625" style="21"/>
  </cols>
  <sheetData>
    <row r="1" spans="1:3" ht="21">
      <c r="A1" s="518" t="s">
        <v>285</v>
      </c>
    </row>
    <row r="2" spans="1:3" s="517" customFormat="1" ht="8.25" customHeight="1">
      <c r="B2" s="518"/>
    </row>
    <row r="3" spans="1:3" s="517" customFormat="1">
      <c r="B3" s="520" t="s">
        <v>258</v>
      </c>
    </row>
    <row r="4" spans="1:3" s="517" customFormat="1">
      <c r="B4" s="520" t="s">
        <v>259</v>
      </c>
    </row>
    <row r="5" spans="1:3" s="517" customFormat="1">
      <c r="B5" s="519"/>
    </row>
    <row r="6" spans="1:3" s="517" customFormat="1" ht="11.25" customHeight="1" thickBot="1">
      <c r="B6" s="518"/>
    </row>
    <row r="7" spans="1:3" ht="21" customHeight="1" thickBot="1">
      <c r="A7" s="552" t="s">
        <v>182</v>
      </c>
      <c r="B7" s="550" t="s">
        <v>47</v>
      </c>
      <c r="C7" s="551"/>
    </row>
    <row r="8" spans="1:3" ht="15.75" thickBot="1">
      <c r="A8" s="553"/>
      <c r="B8" s="62" t="s">
        <v>48</v>
      </c>
      <c r="C8" s="68" t="s">
        <v>49</v>
      </c>
    </row>
    <row r="9" spans="1:3" s="24" customFormat="1" ht="20.100000000000001" customHeight="1">
      <c r="A9" s="155">
        <v>1</v>
      </c>
      <c r="B9" s="63" t="s">
        <v>58</v>
      </c>
      <c r="C9" s="69">
        <f>'1 - Printing Cost'!G29</f>
        <v>0</v>
      </c>
    </row>
    <row r="10" spans="1:3" s="24" customFormat="1" ht="20.100000000000001" customHeight="1">
      <c r="A10" s="155">
        <v>2</v>
      </c>
      <c r="B10" s="64" t="s">
        <v>140</v>
      </c>
      <c r="C10" s="70">
        <f>'2 - Packaging Cost - Cohort 1&amp;2'!H9</f>
        <v>0</v>
      </c>
    </row>
    <row r="11" spans="1:3" s="24" customFormat="1" ht="20.100000000000001" customHeight="1">
      <c r="A11" s="155">
        <v>2</v>
      </c>
      <c r="B11" s="64" t="s">
        <v>141</v>
      </c>
      <c r="C11" s="70">
        <f>'2 - Packaging Cost - Cohort 1&amp;2'!H32</f>
        <v>0</v>
      </c>
    </row>
    <row r="12" spans="1:3" s="24" customFormat="1" ht="20.100000000000001" customHeight="1">
      <c r="A12" s="155">
        <v>3</v>
      </c>
      <c r="B12" s="64" t="s">
        <v>50</v>
      </c>
      <c r="C12" s="70">
        <f>'3 - Total delivery cost'!J27</f>
        <v>0</v>
      </c>
    </row>
    <row r="13" spans="1:3" s="24" customFormat="1" ht="20.100000000000001" customHeight="1">
      <c r="A13" s="155">
        <v>4</v>
      </c>
      <c r="B13" s="64" t="s">
        <v>54</v>
      </c>
      <c r="C13" s="70">
        <f>'4 - Warehouse'!M20</f>
        <v>0</v>
      </c>
    </row>
    <row r="14" spans="1:3" s="24" customFormat="1" ht="20.100000000000001" customHeight="1">
      <c r="A14" s="155">
        <v>5</v>
      </c>
      <c r="B14" s="65" t="s">
        <v>99</v>
      </c>
      <c r="C14" s="70">
        <f>'5 - HR-Operation'!F136</f>
        <v>0</v>
      </c>
    </row>
    <row r="15" spans="1:3" s="24" customFormat="1" ht="48.75" customHeight="1" thickBot="1">
      <c r="A15" s="156" t="s">
        <v>192</v>
      </c>
      <c r="B15" s="80" t="s">
        <v>186</v>
      </c>
      <c r="C15" s="259"/>
    </row>
    <row r="16" spans="1:3" ht="24.6" customHeight="1" thickBot="1">
      <c r="B16" s="260" t="s">
        <v>180</v>
      </c>
      <c r="C16" s="261">
        <f>SUM(C9:C15)</f>
        <v>0</v>
      </c>
    </row>
    <row r="17" spans="1:3" ht="15.75" thickBot="1">
      <c r="B17" s="66" t="s">
        <v>38</v>
      </c>
      <c r="C17" s="71">
        <f>C16*13%</f>
        <v>0</v>
      </c>
    </row>
    <row r="18" spans="1:3" ht="24" customHeight="1" thickBot="1">
      <c r="B18" s="67" t="s">
        <v>57</v>
      </c>
      <c r="C18" s="72">
        <f>C16+C17</f>
        <v>0</v>
      </c>
    </row>
    <row r="19" spans="1:3">
      <c r="B19" s="22"/>
      <c r="C19" s="23"/>
    </row>
    <row r="20" spans="1:3">
      <c r="B20" s="544" t="s">
        <v>46</v>
      </c>
      <c r="C20" s="545"/>
    </row>
    <row r="21" spans="1:3">
      <c r="B21" s="546"/>
      <c r="C21" s="547"/>
    </row>
    <row r="22" spans="1:3">
      <c r="B22" s="546"/>
      <c r="C22" s="547"/>
    </row>
    <row r="23" spans="1:3">
      <c r="B23" s="546"/>
      <c r="C23" s="547"/>
    </row>
    <row r="24" spans="1:3">
      <c r="B24" s="546"/>
      <c r="C24" s="547"/>
    </row>
    <row r="25" spans="1:3" ht="15.75" thickBot="1">
      <c r="B25" s="548"/>
      <c r="C25" s="549"/>
    </row>
    <row r="27" spans="1:3" ht="19.5" customHeight="1">
      <c r="B27" s="265" t="s">
        <v>187</v>
      </c>
      <c r="C27" s="262"/>
    </row>
    <row r="28" spans="1:3" ht="19.5" customHeight="1">
      <c r="A28" s="264"/>
      <c r="B28" s="265" t="s">
        <v>188</v>
      </c>
      <c r="C28" s="263"/>
    </row>
    <row r="29" spans="1:3" ht="19.5" customHeight="1">
      <c r="B29" s="265" t="s">
        <v>189</v>
      </c>
      <c r="C29" s="263"/>
    </row>
    <row r="30" spans="1:3" ht="19.5" customHeight="1">
      <c r="B30" s="265" t="s">
        <v>190</v>
      </c>
      <c r="C30" s="263"/>
    </row>
  </sheetData>
  <mergeCells count="3">
    <mergeCell ref="B20:C25"/>
    <mergeCell ref="B7:C7"/>
    <mergeCell ref="A7:A8"/>
  </mergeCells>
  <pageMargins left="0.7" right="0.7" top="0.75" bottom="0.75" header="0.3" footer="0.3"/>
  <pageSetup scale="9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view="pageBreakPreview" zoomScale="85" zoomScaleNormal="99" zoomScaleSheetLayoutView="85" zoomScalePageLayoutView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12" sqref="F12"/>
    </sheetView>
  </sheetViews>
  <sheetFormatPr defaultColWidth="9.140625" defaultRowHeight="15"/>
  <cols>
    <col min="1" max="1" width="5.5703125" style="9" customWidth="1"/>
    <col min="2" max="2" width="32.28515625" style="9" customWidth="1"/>
    <col min="3" max="3" width="7.28515625" style="9" customWidth="1"/>
    <col min="4" max="4" width="10.7109375" style="9" customWidth="1"/>
    <col min="5" max="5" width="0.42578125" style="9" customWidth="1"/>
    <col min="6" max="6" width="18.140625" style="12" customWidth="1"/>
    <col min="7" max="7" width="20.7109375" style="9" customWidth="1"/>
    <col min="8" max="8" width="6.140625" style="9" customWidth="1"/>
    <col min="9" max="9" width="10.42578125" style="9" customWidth="1"/>
    <col min="10" max="10" width="9.140625" style="9" customWidth="1"/>
    <col min="11" max="11" width="19.85546875" style="9" customWidth="1"/>
    <col min="12" max="12" width="11.140625" style="9" customWidth="1"/>
    <col min="13" max="13" width="16.28515625" style="9" customWidth="1"/>
    <col min="14" max="14" width="7.42578125" style="9" customWidth="1"/>
    <col min="15" max="15" width="13.5703125" style="9" customWidth="1"/>
    <col min="16" max="16" width="32.85546875" style="514" customWidth="1"/>
    <col min="17" max="17" width="21.140625" style="514" customWidth="1"/>
    <col min="18" max="18" width="18.42578125" style="9" customWidth="1"/>
    <col min="19" max="16384" width="9.140625" style="9"/>
  </cols>
  <sheetData>
    <row r="1" spans="1:18" ht="23.25">
      <c r="A1" s="94" t="s">
        <v>284</v>
      </c>
      <c r="B1" s="95"/>
      <c r="C1" s="563" t="s">
        <v>177</v>
      </c>
      <c r="D1" s="563"/>
      <c r="E1" s="563"/>
      <c r="F1" s="563"/>
      <c r="G1" s="563"/>
      <c r="I1" s="127" t="s">
        <v>191</v>
      </c>
      <c r="J1" s="127"/>
      <c r="K1" s="127"/>
      <c r="L1" s="127"/>
      <c r="M1" s="127"/>
      <c r="N1" s="127"/>
      <c r="O1" s="127"/>
      <c r="P1" s="513"/>
      <c r="Q1" s="513"/>
    </row>
    <row r="2" spans="1:18" ht="28.5" customHeight="1">
      <c r="A2" s="121" t="s">
        <v>172</v>
      </c>
      <c r="B2" s="121" t="s">
        <v>17</v>
      </c>
      <c r="C2" s="121" t="s">
        <v>18</v>
      </c>
      <c r="D2" s="121" t="s">
        <v>173</v>
      </c>
      <c r="E2" s="124"/>
      <c r="F2" s="125" t="s">
        <v>25</v>
      </c>
      <c r="G2" s="124" t="s">
        <v>26</v>
      </c>
      <c r="I2" s="497" t="s">
        <v>19</v>
      </c>
      <c r="J2" s="497" t="s">
        <v>20</v>
      </c>
      <c r="K2" s="497" t="s">
        <v>174</v>
      </c>
      <c r="L2" s="498" t="s">
        <v>175</v>
      </c>
      <c r="M2" s="497" t="s">
        <v>21</v>
      </c>
      <c r="N2" s="497" t="s">
        <v>176</v>
      </c>
      <c r="O2" s="499" t="s">
        <v>22</v>
      </c>
      <c r="P2" s="497" t="s">
        <v>23</v>
      </c>
      <c r="Q2" s="497" t="s">
        <v>24</v>
      </c>
      <c r="R2" s="497" t="s">
        <v>251</v>
      </c>
    </row>
    <row r="3" spans="1:18" ht="30">
      <c r="A3" s="122">
        <v>1</v>
      </c>
      <c r="B3" s="120" t="s">
        <v>27</v>
      </c>
      <c r="C3" s="123">
        <v>1</v>
      </c>
      <c r="D3" s="515">
        <v>128000</v>
      </c>
      <c r="E3" s="10"/>
      <c r="F3" s="126"/>
      <c r="G3" s="157">
        <f>D3*F3</f>
        <v>0</v>
      </c>
      <c r="I3" s="542">
        <v>200</v>
      </c>
      <c r="J3" s="542">
        <v>4</v>
      </c>
      <c r="K3" s="632" t="s">
        <v>142</v>
      </c>
      <c r="L3" s="542" t="s">
        <v>28</v>
      </c>
      <c r="M3" s="632" t="s">
        <v>143</v>
      </c>
      <c r="N3" s="542" t="s">
        <v>144</v>
      </c>
      <c r="O3" s="632" t="s">
        <v>145</v>
      </c>
      <c r="P3" s="633" t="s">
        <v>269</v>
      </c>
      <c r="Q3" s="539" t="s">
        <v>147</v>
      </c>
      <c r="R3" s="634" t="s">
        <v>270</v>
      </c>
    </row>
    <row r="4" spans="1:18" ht="30">
      <c r="A4" s="122">
        <f>A3+1</f>
        <v>2</v>
      </c>
      <c r="B4" s="120" t="s">
        <v>29</v>
      </c>
      <c r="C4" s="123">
        <v>1</v>
      </c>
      <c r="D4" s="515">
        <v>128000</v>
      </c>
      <c r="E4" s="10"/>
      <c r="F4" s="126"/>
      <c r="G4" s="157">
        <f>D4*F4</f>
        <v>0</v>
      </c>
      <c r="I4" s="542">
        <v>196</v>
      </c>
      <c r="J4" s="542">
        <v>4</v>
      </c>
      <c r="K4" s="632" t="s">
        <v>142</v>
      </c>
      <c r="L4" s="542" t="s">
        <v>28</v>
      </c>
      <c r="M4" s="632" t="s">
        <v>143</v>
      </c>
      <c r="N4" s="542" t="s">
        <v>144</v>
      </c>
      <c r="O4" s="632" t="s">
        <v>148</v>
      </c>
      <c r="P4" s="633" t="s">
        <v>269</v>
      </c>
      <c r="Q4" s="539" t="s">
        <v>147</v>
      </c>
      <c r="R4" s="634" t="s">
        <v>270</v>
      </c>
    </row>
    <row r="5" spans="1:18" ht="30">
      <c r="A5" s="122">
        <f t="shared" ref="A5:A28" si="0">A4+1</f>
        <v>3</v>
      </c>
      <c r="B5" s="120" t="s">
        <v>30</v>
      </c>
      <c r="C5" s="123">
        <v>1</v>
      </c>
      <c r="D5" s="515">
        <v>128000</v>
      </c>
      <c r="E5" s="10"/>
      <c r="F5" s="126"/>
      <c r="G5" s="157">
        <f t="shared" ref="G5:G28" si="1">D5*F5</f>
        <v>0</v>
      </c>
      <c r="I5" s="542">
        <v>200</v>
      </c>
      <c r="J5" s="542">
        <v>4</v>
      </c>
      <c r="K5" s="632" t="s">
        <v>142</v>
      </c>
      <c r="L5" s="542" t="s">
        <v>28</v>
      </c>
      <c r="M5" s="632" t="s">
        <v>143</v>
      </c>
      <c r="N5" s="542" t="s">
        <v>144</v>
      </c>
      <c r="O5" s="632" t="s">
        <v>148</v>
      </c>
      <c r="P5" s="633" t="s">
        <v>269</v>
      </c>
      <c r="Q5" s="539" t="s">
        <v>147</v>
      </c>
      <c r="R5" s="634" t="s">
        <v>270</v>
      </c>
    </row>
    <row r="6" spans="1:18" ht="30">
      <c r="A6" s="122">
        <f t="shared" si="0"/>
        <v>4</v>
      </c>
      <c r="B6" s="120" t="s">
        <v>31</v>
      </c>
      <c r="C6" s="123">
        <v>1</v>
      </c>
      <c r="D6" s="515">
        <v>128000</v>
      </c>
      <c r="E6" s="10"/>
      <c r="F6" s="126"/>
      <c r="G6" s="157">
        <f t="shared" si="1"/>
        <v>0</v>
      </c>
      <c r="I6" s="542">
        <v>196</v>
      </c>
      <c r="J6" s="542">
        <v>4</v>
      </c>
      <c r="K6" s="632" t="s">
        <v>142</v>
      </c>
      <c r="L6" s="542" t="s">
        <v>28</v>
      </c>
      <c r="M6" s="632" t="s">
        <v>143</v>
      </c>
      <c r="N6" s="542" t="s">
        <v>144</v>
      </c>
      <c r="O6" s="632" t="s">
        <v>148</v>
      </c>
      <c r="P6" s="633" t="s">
        <v>269</v>
      </c>
      <c r="Q6" s="539" t="s">
        <v>147</v>
      </c>
      <c r="R6" s="634" t="s">
        <v>270</v>
      </c>
    </row>
    <row r="7" spans="1:18" ht="30">
      <c r="A7" s="122">
        <f t="shared" si="0"/>
        <v>5</v>
      </c>
      <c r="B7" s="120" t="s">
        <v>32</v>
      </c>
      <c r="C7" s="123">
        <v>1</v>
      </c>
      <c r="D7" s="515">
        <v>116000</v>
      </c>
      <c r="E7" s="10"/>
      <c r="F7" s="126"/>
      <c r="G7" s="157">
        <f t="shared" si="1"/>
        <v>0</v>
      </c>
      <c r="I7" s="542">
        <v>236</v>
      </c>
      <c r="J7" s="542">
        <v>4</v>
      </c>
      <c r="K7" s="632" t="s">
        <v>142</v>
      </c>
      <c r="L7" s="542" t="s">
        <v>28</v>
      </c>
      <c r="M7" s="632" t="s">
        <v>143</v>
      </c>
      <c r="N7" s="542" t="s">
        <v>144</v>
      </c>
      <c r="O7" s="632" t="s">
        <v>148</v>
      </c>
      <c r="P7" s="633" t="s">
        <v>269</v>
      </c>
      <c r="Q7" s="539" t="s">
        <v>147</v>
      </c>
      <c r="R7" s="634" t="s">
        <v>270</v>
      </c>
    </row>
    <row r="8" spans="1:18" ht="30">
      <c r="A8" s="122">
        <f t="shared" si="0"/>
        <v>6</v>
      </c>
      <c r="B8" s="120" t="s">
        <v>33</v>
      </c>
      <c r="C8" s="123">
        <v>1</v>
      </c>
      <c r="D8" s="515">
        <v>116000</v>
      </c>
      <c r="E8" s="10"/>
      <c r="F8" s="126"/>
      <c r="G8" s="157">
        <f t="shared" si="1"/>
        <v>0</v>
      </c>
      <c r="I8" s="542">
        <v>240</v>
      </c>
      <c r="J8" s="542">
        <v>4</v>
      </c>
      <c r="K8" s="632" t="s">
        <v>142</v>
      </c>
      <c r="L8" s="542" t="s">
        <v>28</v>
      </c>
      <c r="M8" s="632" t="s">
        <v>143</v>
      </c>
      <c r="N8" s="542" t="s">
        <v>144</v>
      </c>
      <c r="O8" s="632" t="s">
        <v>148</v>
      </c>
      <c r="P8" s="633" t="s">
        <v>269</v>
      </c>
      <c r="Q8" s="539" t="s">
        <v>147</v>
      </c>
      <c r="R8" s="634" t="s">
        <v>270</v>
      </c>
    </row>
    <row r="9" spans="1:18" ht="30">
      <c r="A9" s="122">
        <f t="shared" si="0"/>
        <v>7</v>
      </c>
      <c r="B9" s="120" t="s">
        <v>34</v>
      </c>
      <c r="C9" s="123">
        <v>1</v>
      </c>
      <c r="D9" s="515">
        <v>8800</v>
      </c>
      <c r="E9" s="10"/>
      <c r="F9" s="126"/>
      <c r="G9" s="157">
        <f t="shared" si="1"/>
        <v>0</v>
      </c>
      <c r="I9" s="542">
        <v>168</v>
      </c>
      <c r="J9" s="542">
        <v>4</v>
      </c>
      <c r="K9" s="632" t="s">
        <v>142</v>
      </c>
      <c r="L9" s="542" t="s">
        <v>149</v>
      </c>
      <c r="M9" s="632" t="s">
        <v>143</v>
      </c>
      <c r="N9" s="542" t="s">
        <v>144</v>
      </c>
      <c r="O9" s="632" t="s">
        <v>145</v>
      </c>
      <c r="P9" s="633" t="s">
        <v>269</v>
      </c>
      <c r="Q9" s="539" t="s">
        <v>147</v>
      </c>
      <c r="R9" s="635" t="s">
        <v>247</v>
      </c>
    </row>
    <row r="10" spans="1:18" ht="30">
      <c r="A10" s="122">
        <f t="shared" si="0"/>
        <v>8</v>
      </c>
      <c r="B10" s="120" t="s">
        <v>35</v>
      </c>
      <c r="C10" s="123">
        <v>1</v>
      </c>
      <c r="D10" s="515">
        <v>8800</v>
      </c>
      <c r="E10" s="10"/>
      <c r="F10" s="126"/>
      <c r="G10" s="157">
        <f t="shared" si="1"/>
        <v>0</v>
      </c>
      <c r="I10" s="542">
        <v>152</v>
      </c>
      <c r="J10" s="542">
        <v>4</v>
      </c>
      <c r="K10" s="632" t="s">
        <v>142</v>
      </c>
      <c r="L10" s="542" t="s">
        <v>149</v>
      </c>
      <c r="M10" s="632" t="s">
        <v>143</v>
      </c>
      <c r="N10" s="542" t="s">
        <v>144</v>
      </c>
      <c r="O10" s="632" t="s">
        <v>145</v>
      </c>
      <c r="P10" s="633" t="s">
        <v>269</v>
      </c>
      <c r="Q10" s="539" t="s">
        <v>147</v>
      </c>
      <c r="R10" s="635" t="s">
        <v>247</v>
      </c>
    </row>
    <row r="11" spans="1:18" ht="30">
      <c r="A11" s="122">
        <f t="shared" si="0"/>
        <v>9</v>
      </c>
      <c r="B11" s="120" t="s">
        <v>36</v>
      </c>
      <c r="C11" s="123">
        <v>1</v>
      </c>
      <c r="D11" s="515">
        <v>8800</v>
      </c>
      <c r="E11" s="10"/>
      <c r="F11" s="126"/>
      <c r="G11" s="157">
        <f t="shared" si="1"/>
        <v>0</v>
      </c>
      <c r="I11" s="542">
        <v>176</v>
      </c>
      <c r="J11" s="542">
        <v>4</v>
      </c>
      <c r="K11" s="632" t="s">
        <v>142</v>
      </c>
      <c r="L11" s="542" t="s">
        <v>149</v>
      </c>
      <c r="M11" s="632" t="s">
        <v>143</v>
      </c>
      <c r="N11" s="542" t="s">
        <v>144</v>
      </c>
      <c r="O11" s="632" t="s">
        <v>145</v>
      </c>
      <c r="P11" s="633" t="s">
        <v>269</v>
      </c>
      <c r="Q11" s="539" t="s">
        <v>147</v>
      </c>
      <c r="R11" s="635" t="s">
        <v>248</v>
      </c>
    </row>
    <row r="12" spans="1:18" ht="30">
      <c r="A12" s="122">
        <f t="shared" si="0"/>
        <v>10</v>
      </c>
      <c r="B12" s="120" t="s">
        <v>252</v>
      </c>
      <c r="C12" s="123">
        <v>12</v>
      </c>
      <c r="D12" s="515">
        <f>D3*C12</f>
        <v>1536000</v>
      </c>
      <c r="E12" s="10"/>
      <c r="F12" s="126"/>
      <c r="G12" s="157">
        <f t="shared" si="1"/>
        <v>0</v>
      </c>
      <c r="I12" s="542">
        <v>12</v>
      </c>
      <c r="J12" s="542"/>
      <c r="K12" s="632" t="s">
        <v>150</v>
      </c>
      <c r="L12" s="542" t="s">
        <v>28</v>
      </c>
      <c r="M12" s="539" t="s">
        <v>271</v>
      </c>
      <c r="N12" s="542"/>
      <c r="O12" s="539"/>
      <c r="P12" s="539" t="s">
        <v>151</v>
      </c>
      <c r="Q12" s="539" t="s">
        <v>152</v>
      </c>
      <c r="R12" s="635" t="s">
        <v>248</v>
      </c>
    </row>
    <row r="13" spans="1:18" ht="30">
      <c r="A13" s="122">
        <f t="shared" si="0"/>
        <v>11</v>
      </c>
      <c r="B13" s="120" t="s">
        <v>253</v>
      </c>
      <c r="C13" s="123">
        <v>8</v>
      </c>
      <c r="D13" s="515">
        <f>(D4+D7)*C13</f>
        <v>1952000</v>
      </c>
      <c r="E13" s="10"/>
      <c r="F13" s="126"/>
      <c r="G13" s="157">
        <f t="shared" si="1"/>
        <v>0</v>
      </c>
      <c r="I13" s="542">
        <v>16</v>
      </c>
      <c r="J13" s="542"/>
      <c r="K13" s="632" t="s">
        <v>150</v>
      </c>
      <c r="L13" s="542" t="s">
        <v>28</v>
      </c>
      <c r="M13" s="539" t="s">
        <v>271</v>
      </c>
      <c r="N13" s="542"/>
      <c r="O13" s="539"/>
      <c r="P13" s="539" t="s">
        <v>151</v>
      </c>
      <c r="Q13" s="539" t="s">
        <v>152</v>
      </c>
      <c r="R13" s="635" t="s">
        <v>248</v>
      </c>
    </row>
    <row r="14" spans="1:18">
      <c r="A14" s="122">
        <f t="shared" si="0"/>
        <v>12</v>
      </c>
      <c r="B14" s="120" t="s">
        <v>260</v>
      </c>
      <c r="C14" s="123">
        <v>4</v>
      </c>
      <c r="D14" s="515">
        <f>(D5+D4+D8)*C14</f>
        <v>1488000</v>
      </c>
      <c r="E14" s="10"/>
      <c r="F14" s="126"/>
      <c r="G14" s="157">
        <f t="shared" si="1"/>
        <v>0</v>
      </c>
      <c r="I14" s="542">
        <v>16</v>
      </c>
      <c r="J14" s="542"/>
      <c r="K14" s="632" t="s">
        <v>150</v>
      </c>
      <c r="L14" s="542" t="s">
        <v>28</v>
      </c>
      <c r="M14" s="539" t="s">
        <v>271</v>
      </c>
      <c r="N14" s="542"/>
      <c r="O14" s="539"/>
      <c r="P14" s="539" t="s">
        <v>151</v>
      </c>
      <c r="Q14" s="539" t="s">
        <v>152</v>
      </c>
      <c r="R14" s="635"/>
    </row>
    <row r="15" spans="1:18" ht="30">
      <c r="A15" s="122">
        <f t="shared" si="0"/>
        <v>13</v>
      </c>
      <c r="B15" s="120" t="s">
        <v>153</v>
      </c>
      <c r="C15" s="123">
        <v>10</v>
      </c>
      <c r="D15" s="515">
        <f>12000*C15</f>
        <v>120000</v>
      </c>
      <c r="E15" s="93"/>
      <c r="F15" s="126"/>
      <c r="G15" s="157">
        <f t="shared" si="1"/>
        <v>0</v>
      </c>
      <c r="I15" s="542">
        <v>12</v>
      </c>
      <c r="J15" s="542">
        <v>4</v>
      </c>
      <c r="K15" s="632" t="s">
        <v>154</v>
      </c>
      <c r="L15" s="542" t="s">
        <v>155</v>
      </c>
      <c r="M15" s="633" t="s">
        <v>272</v>
      </c>
      <c r="N15" s="636" t="s">
        <v>273</v>
      </c>
      <c r="O15" s="633" t="s">
        <v>145</v>
      </c>
      <c r="P15" s="539" t="s">
        <v>146</v>
      </c>
      <c r="Q15" s="539" t="s">
        <v>152</v>
      </c>
      <c r="R15" s="635" t="s">
        <v>248</v>
      </c>
    </row>
    <row r="16" spans="1:18" ht="30">
      <c r="A16" s="122">
        <f t="shared" si="0"/>
        <v>14</v>
      </c>
      <c r="B16" s="120" t="s">
        <v>156</v>
      </c>
      <c r="C16" s="123">
        <v>2</v>
      </c>
      <c r="D16" s="515">
        <f>12000*C16</f>
        <v>24000</v>
      </c>
      <c r="E16" s="93"/>
      <c r="F16" s="126"/>
      <c r="G16" s="157">
        <f t="shared" si="1"/>
        <v>0</v>
      </c>
      <c r="I16" s="542">
        <v>12</v>
      </c>
      <c r="J16" s="542">
        <v>4</v>
      </c>
      <c r="K16" s="632" t="s">
        <v>154</v>
      </c>
      <c r="L16" s="637" t="s">
        <v>158</v>
      </c>
      <c r="M16" s="633" t="s">
        <v>272</v>
      </c>
      <c r="N16" s="636" t="s">
        <v>273</v>
      </c>
      <c r="O16" s="633" t="s">
        <v>145</v>
      </c>
      <c r="P16" s="539" t="s">
        <v>146</v>
      </c>
      <c r="Q16" s="539" t="s">
        <v>152</v>
      </c>
      <c r="R16" s="635" t="s">
        <v>248</v>
      </c>
    </row>
    <row r="17" spans="1:18" ht="30">
      <c r="A17" s="122">
        <f t="shared" si="0"/>
        <v>15</v>
      </c>
      <c r="B17" s="120" t="s">
        <v>157</v>
      </c>
      <c r="C17" s="123">
        <v>8</v>
      </c>
      <c r="D17" s="515">
        <f>12000*C17</f>
        <v>96000</v>
      </c>
      <c r="E17" s="93"/>
      <c r="F17" s="126"/>
      <c r="G17" s="157">
        <f t="shared" si="1"/>
        <v>0</v>
      </c>
      <c r="I17" s="542">
        <v>8</v>
      </c>
      <c r="J17" s="542">
        <v>4</v>
      </c>
      <c r="K17" s="632" t="s">
        <v>154</v>
      </c>
      <c r="L17" s="542" t="s">
        <v>158</v>
      </c>
      <c r="M17" s="633" t="s">
        <v>272</v>
      </c>
      <c r="N17" s="636" t="s">
        <v>273</v>
      </c>
      <c r="O17" s="633" t="s">
        <v>145</v>
      </c>
      <c r="P17" s="539" t="s">
        <v>146</v>
      </c>
      <c r="Q17" s="539" t="s">
        <v>152</v>
      </c>
      <c r="R17" s="635" t="s">
        <v>248</v>
      </c>
    </row>
    <row r="18" spans="1:18" ht="30">
      <c r="A18" s="122">
        <f t="shared" si="0"/>
        <v>16</v>
      </c>
      <c r="B18" s="120" t="s">
        <v>159</v>
      </c>
      <c r="C18" s="123">
        <v>4</v>
      </c>
      <c r="D18" s="515">
        <f>12000*C18</f>
        <v>48000</v>
      </c>
      <c r="E18" s="93"/>
      <c r="F18" s="126"/>
      <c r="G18" s="157">
        <f t="shared" si="1"/>
        <v>0</v>
      </c>
      <c r="I18" s="636">
        <v>16</v>
      </c>
      <c r="J18" s="542">
        <v>4</v>
      </c>
      <c r="K18" s="632" t="s">
        <v>154</v>
      </c>
      <c r="L18" s="542" t="s">
        <v>160</v>
      </c>
      <c r="M18" s="638" t="s">
        <v>272</v>
      </c>
      <c r="N18" s="636" t="s">
        <v>273</v>
      </c>
      <c r="O18" s="638" t="s">
        <v>145</v>
      </c>
      <c r="P18" s="539" t="s">
        <v>146</v>
      </c>
      <c r="Q18" s="539" t="s">
        <v>152</v>
      </c>
      <c r="R18" s="635" t="s">
        <v>248</v>
      </c>
    </row>
    <row r="19" spans="1:18" ht="105">
      <c r="A19" s="122">
        <f t="shared" si="0"/>
        <v>17</v>
      </c>
      <c r="B19" s="120" t="s">
        <v>161</v>
      </c>
      <c r="C19" s="123">
        <v>1</v>
      </c>
      <c r="D19" s="515">
        <v>45950</v>
      </c>
      <c r="E19" s="93"/>
      <c r="F19" s="126"/>
      <c r="G19" s="157">
        <f t="shared" si="1"/>
        <v>0</v>
      </c>
      <c r="I19" s="542" t="s">
        <v>162</v>
      </c>
      <c r="J19" s="542" t="s">
        <v>162</v>
      </c>
      <c r="K19" s="539" t="s">
        <v>110</v>
      </c>
      <c r="L19" s="542" t="s">
        <v>37</v>
      </c>
      <c r="M19" s="632" t="s">
        <v>163</v>
      </c>
      <c r="N19" s="542"/>
      <c r="O19" s="632"/>
      <c r="P19" s="539" t="s">
        <v>274</v>
      </c>
      <c r="Q19" s="539" t="s">
        <v>249</v>
      </c>
      <c r="R19" s="639" t="s">
        <v>250</v>
      </c>
    </row>
    <row r="20" spans="1:18" ht="60">
      <c r="A20" s="122">
        <f t="shared" si="0"/>
        <v>18</v>
      </c>
      <c r="B20" s="120" t="s">
        <v>165</v>
      </c>
      <c r="C20" s="123">
        <v>1</v>
      </c>
      <c r="D20" s="515">
        <v>45950</v>
      </c>
      <c r="E20" s="93"/>
      <c r="F20" s="126"/>
      <c r="G20" s="157">
        <f t="shared" si="1"/>
        <v>0</v>
      </c>
      <c r="I20" s="542" t="s">
        <v>162</v>
      </c>
      <c r="J20" s="542" t="s">
        <v>162</v>
      </c>
      <c r="K20" s="640" t="s">
        <v>111</v>
      </c>
      <c r="L20" s="542" t="s">
        <v>37</v>
      </c>
      <c r="M20" s="632" t="s">
        <v>163</v>
      </c>
      <c r="N20" s="542"/>
      <c r="O20" s="632"/>
      <c r="P20" s="539" t="s">
        <v>275</v>
      </c>
      <c r="Q20" s="539" t="s">
        <v>164</v>
      </c>
      <c r="R20" s="641"/>
    </row>
    <row r="21" spans="1:18" ht="60">
      <c r="A21" s="122">
        <f t="shared" si="0"/>
        <v>19</v>
      </c>
      <c r="B21" s="120" t="s">
        <v>103</v>
      </c>
      <c r="C21" s="123">
        <v>1</v>
      </c>
      <c r="D21" s="515">
        <v>45950</v>
      </c>
      <c r="E21" s="93"/>
      <c r="F21" s="126"/>
      <c r="G21" s="157">
        <f t="shared" si="1"/>
        <v>0</v>
      </c>
      <c r="I21" s="542" t="s">
        <v>162</v>
      </c>
      <c r="J21" s="542" t="s">
        <v>162</v>
      </c>
      <c r="K21" s="539" t="s">
        <v>111</v>
      </c>
      <c r="L21" s="542" t="s">
        <v>37</v>
      </c>
      <c r="M21" s="632" t="s">
        <v>163</v>
      </c>
      <c r="N21" s="542"/>
      <c r="O21" s="632"/>
      <c r="P21" s="539" t="s">
        <v>275</v>
      </c>
      <c r="Q21" s="539" t="s">
        <v>164</v>
      </c>
      <c r="R21" s="642"/>
    </row>
    <row r="22" spans="1:18" ht="30">
      <c r="A22" s="122">
        <f t="shared" si="0"/>
        <v>20</v>
      </c>
      <c r="B22" s="120" t="s">
        <v>104</v>
      </c>
      <c r="C22" s="123">
        <v>1</v>
      </c>
      <c r="D22" s="515">
        <v>12000</v>
      </c>
      <c r="E22" s="93"/>
      <c r="F22" s="126"/>
      <c r="G22" s="157">
        <f t="shared" si="1"/>
        <v>0</v>
      </c>
      <c r="I22" s="536">
        <v>8</v>
      </c>
      <c r="J22" s="536"/>
      <c r="K22" s="537" t="s">
        <v>166</v>
      </c>
      <c r="L22" s="536" t="s">
        <v>28</v>
      </c>
      <c r="M22" s="537" t="s">
        <v>113</v>
      </c>
      <c r="N22" s="536"/>
      <c r="O22" s="537"/>
      <c r="P22" s="539" t="s">
        <v>276</v>
      </c>
      <c r="Q22" s="538" t="s">
        <v>114</v>
      </c>
      <c r="R22" s="643" t="s">
        <v>247</v>
      </c>
    </row>
    <row r="23" spans="1:18" ht="75">
      <c r="A23" s="122">
        <f t="shared" si="0"/>
        <v>21</v>
      </c>
      <c r="B23" s="120" t="s">
        <v>105</v>
      </c>
      <c r="C23" s="123">
        <v>1</v>
      </c>
      <c r="D23" s="515">
        <v>45950</v>
      </c>
      <c r="E23" s="93"/>
      <c r="F23" s="126"/>
      <c r="G23" s="157">
        <f t="shared" si="1"/>
        <v>0</v>
      </c>
      <c r="I23" s="535" t="s">
        <v>167</v>
      </c>
      <c r="J23" s="536"/>
      <c r="K23" s="537" t="s">
        <v>109</v>
      </c>
      <c r="L23" s="536" t="s">
        <v>112</v>
      </c>
      <c r="M23" s="538" t="s">
        <v>255</v>
      </c>
      <c r="N23" s="536"/>
      <c r="O23" s="538"/>
      <c r="P23" s="633" t="s">
        <v>277</v>
      </c>
      <c r="Q23" s="538"/>
      <c r="R23" s="644" t="s">
        <v>278</v>
      </c>
    </row>
    <row r="24" spans="1:18" ht="75">
      <c r="A24" s="122">
        <f t="shared" si="0"/>
        <v>22</v>
      </c>
      <c r="B24" s="120" t="s">
        <v>107</v>
      </c>
      <c r="C24" s="123">
        <v>1</v>
      </c>
      <c r="D24" s="515">
        <v>45950</v>
      </c>
      <c r="E24" s="93"/>
      <c r="F24" s="126"/>
      <c r="G24" s="157">
        <f t="shared" si="1"/>
        <v>0</v>
      </c>
      <c r="I24" s="535" t="s">
        <v>168</v>
      </c>
      <c r="J24" s="536"/>
      <c r="K24" s="537" t="s">
        <v>109</v>
      </c>
      <c r="L24" s="536" t="s">
        <v>112</v>
      </c>
      <c r="M24" s="538" t="s">
        <v>255</v>
      </c>
      <c r="N24" s="536"/>
      <c r="O24" s="538"/>
      <c r="P24" s="633" t="s">
        <v>277</v>
      </c>
      <c r="Q24" s="538"/>
      <c r="R24" s="644" t="s">
        <v>278</v>
      </c>
    </row>
    <row r="25" spans="1:18" ht="75">
      <c r="A25" s="122">
        <f t="shared" si="0"/>
        <v>23</v>
      </c>
      <c r="B25" s="120" t="s">
        <v>108</v>
      </c>
      <c r="C25" s="123">
        <v>1</v>
      </c>
      <c r="D25" s="515">
        <v>45950</v>
      </c>
      <c r="E25" s="93"/>
      <c r="F25" s="126"/>
      <c r="G25" s="157">
        <f t="shared" si="1"/>
        <v>0</v>
      </c>
      <c r="I25" s="535" t="s">
        <v>169</v>
      </c>
      <c r="J25" s="536"/>
      <c r="K25" s="537" t="s">
        <v>109</v>
      </c>
      <c r="L25" s="536" t="s">
        <v>112</v>
      </c>
      <c r="M25" s="538" t="s">
        <v>255</v>
      </c>
      <c r="N25" s="536"/>
      <c r="O25" s="538"/>
      <c r="P25" s="633" t="s">
        <v>277</v>
      </c>
      <c r="Q25" s="645" t="s">
        <v>279</v>
      </c>
      <c r="R25" s="644" t="s">
        <v>278</v>
      </c>
    </row>
    <row r="26" spans="1:18" ht="45">
      <c r="A26" s="122">
        <f t="shared" si="0"/>
        <v>24</v>
      </c>
      <c r="B26" s="120" t="s">
        <v>106</v>
      </c>
      <c r="C26" s="123">
        <v>1</v>
      </c>
      <c r="D26" s="515">
        <v>12000</v>
      </c>
      <c r="E26" s="93"/>
      <c r="F26" s="126"/>
      <c r="G26" s="157">
        <f t="shared" si="1"/>
        <v>0</v>
      </c>
      <c r="I26" s="646" t="s">
        <v>280</v>
      </c>
      <c r="J26" s="536"/>
      <c r="K26" s="647" t="s">
        <v>281</v>
      </c>
      <c r="L26" s="536" t="s">
        <v>37</v>
      </c>
      <c r="M26" s="648" t="s">
        <v>282</v>
      </c>
      <c r="N26" s="536"/>
      <c r="O26" s="649"/>
      <c r="P26" s="633" t="s">
        <v>283</v>
      </c>
      <c r="Q26" s="538" t="s">
        <v>115</v>
      </c>
      <c r="R26" s="540" t="s">
        <v>247</v>
      </c>
    </row>
    <row r="27" spans="1:18" ht="39" customHeight="1">
      <c r="A27" s="122">
        <f t="shared" si="0"/>
        <v>25</v>
      </c>
      <c r="B27" s="120" t="s">
        <v>256</v>
      </c>
      <c r="C27" s="123">
        <v>1</v>
      </c>
      <c r="D27" s="515">
        <v>12975</v>
      </c>
      <c r="E27" s="93"/>
      <c r="F27" s="139"/>
      <c r="G27" s="158">
        <f t="shared" si="1"/>
        <v>0</v>
      </c>
      <c r="I27" s="535"/>
      <c r="J27" s="536"/>
      <c r="K27" s="538" t="s">
        <v>267</v>
      </c>
      <c r="L27" s="536"/>
      <c r="M27" s="645" t="s">
        <v>170</v>
      </c>
      <c r="N27" s="536"/>
      <c r="O27" s="538"/>
      <c r="P27" s="539"/>
      <c r="Q27" s="538"/>
      <c r="R27" s="540" t="s">
        <v>171</v>
      </c>
    </row>
    <row r="28" spans="1:18" ht="41.25" customHeight="1" thickBot="1">
      <c r="A28" s="122">
        <f t="shared" si="0"/>
        <v>26</v>
      </c>
      <c r="B28" s="120" t="s">
        <v>257</v>
      </c>
      <c r="C28" s="123">
        <v>1</v>
      </c>
      <c r="D28" s="516">
        <v>24730</v>
      </c>
      <c r="E28" s="93"/>
      <c r="F28" s="139"/>
      <c r="G28" s="158">
        <f t="shared" si="1"/>
        <v>0</v>
      </c>
      <c r="I28" s="543"/>
      <c r="J28" s="650"/>
      <c r="K28" s="541" t="s">
        <v>268</v>
      </c>
      <c r="L28" s="543"/>
      <c r="M28" s="541" t="s">
        <v>170</v>
      </c>
      <c r="N28" s="543"/>
      <c r="O28" s="541"/>
      <c r="P28" s="651"/>
      <c r="Q28" s="541"/>
      <c r="R28" s="541" t="s">
        <v>171</v>
      </c>
    </row>
    <row r="29" spans="1:18">
      <c r="D29" s="11"/>
      <c r="F29" s="159" t="s">
        <v>0</v>
      </c>
      <c r="G29" s="160">
        <f>SUM(G3:G28)</f>
        <v>0</v>
      </c>
    </row>
    <row r="32" spans="1:18">
      <c r="A32" s="554" t="s">
        <v>39</v>
      </c>
      <c r="B32" s="555"/>
      <c r="C32" s="555"/>
      <c r="D32" s="555"/>
      <c r="E32" s="555"/>
      <c r="F32" s="555"/>
      <c r="G32" s="556"/>
    </row>
    <row r="33" spans="1:7">
      <c r="A33" s="557"/>
      <c r="B33" s="558"/>
      <c r="C33" s="558"/>
      <c r="D33" s="558"/>
      <c r="E33" s="558"/>
      <c r="F33" s="558"/>
      <c r="G33" s="559"/>
    </row>
    <row r="34" spans="1:7">
      <c r="A34" s="557"/>
      <c r="B34" s="558"/>
      <c r="C34" s="558"/>
      <c r="D34" s="558"/>
      <c r="E34" s="558"/>
      <c r="F34" s="558"/>
      <c r="G34" s="559"/>
    </row>
    <row r="35" spans="1:7">
      <c r="A35" s="557"/>
      <c r="B35" s="558"/>
      <c r="C35" s="558"/>
      <c r="D35" s="558"/>
      <c r="E35" s="558"/>
      <c r="F35" s="558"/>
      <c r="G35" s="559"/>
    </row>
    <row r="36" spans="1:7">
      <c r="A36" s="557"/>
      <c r="B36" s="558"/>
      <c r="C36" s="558"/>
      <c r="D36" s="558"/>
      <c r="E36" s="558"/>
      <c r="F36" s="558"/>
      <c r="G36" s="559"/>
    </row>
    <row r="37" spans="1:7">
      <c r="A37" s="557"/>
      <c r="B37" s="558"/>
      <c r="C37" s="558"/>
      <c r="D37" s="558"/>
      <c r="E37" s="558"/>
      <c r="F37" s="558"/>
      <c r="G37" s="559"/>
    </row>
    <row r="38" spans="1:7">
      <c r="A38" s="557"/>
      <c r="B38" s="558"/>
      <c r="C38" s="558"/>
      <c r="D38" s="558"/>
      <c r="E38" s="558"/>
      <c r="F38" s="558"/>
      <c r="G38" s="559"/>
    </row>
    <row r="39" spans="1:7">
      <c r="A39" s="560"/>
      <c r="B39" s="561"/>
      <c r="C39" s="561"/>
      <c r="D39" s="561"/>
      <c r="E39" s="561"/>
      <c r="F39" s="561"/>
      <c r="G39" s="562"/>
    </row>
  </sheetData>
  <sheetProtection sort="0" autoFilter="0" pivotTables="0"/>
  <mergeCells count="3">
    <mergeCell ref="A32:G39"/>
    <mergeCell ref="C1:G1"/>
    <mergeCell ref="R19:R21"/>
  </mergeCells>
  <pageMargins left="0.61" right="0.25" top="0.75" bottom="0.75" header="0.3" footer="0.3"/>
  <pageSetup paperSize="9" scale="95" orientation="portrait" horizontalDpi="300" verticalDpi="300" r:id="rId1"/>
  <headerFoot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view="pageBreakPreview" topLeftCell="A22" zoomScale="90" zoomScaleNormal="100" zoomScaleSheetLayoutView="90" workbookViewId="0">
      <selection activeCell="C31" sqref="C31"/>
    </sheetView>
  </sheetViews>
  <sheetFormatPr defaultColWidth="9.140625" defaultRowHeight="16.5"/>
  <cols>
    <col min="1" max="1" width="6.28515625" style="13" customWidth="1"/>
    <col min="2" max="2" width="13.5703125" style="13" customWidth="1"/>
    <col min="3" max="3" width="19.140625" style="13" customWidth="1"/>
    <col min="4" max="4" width="16.85546875" style="13" customWidth="1"/>
    <col min="5" max="5" width="26.140625" style="13" customWidth="1"/>
    <col min="6" max="6" width="19.5703125" style="13" customWidth="1"/>
    <col min="7" max="7" width="20.140625" style="13" customWidth="1"/>
    <col min="8" max="8" width="23.7109375" style="13" customWidth="1"/>
    <col min="9" max="9" width="22.28515625" style="13" customWidth="1"/>
    <col min="10" max="16384" width="9.140625" style="13"/>
  </cols>
  <sheetData>
    <row r="1" spans="1:9" s="25" customFormat="1" ht="21" thickBot="1">
      <c r="A1" s="266" t="s">
        <v>102</v>
      </c>
      <c r="B1" s="267"/>
      <c r="C1" s="267"/>
      <c r="D1" s="267"/>
      <c r="E1" s="268" t="s">
        <v>178</v>
      </c>
      <c r="F1" s="267"/>
      <c r="G1" s="267"/>
      <c r="H1" s="267"/>
      <c r="I1" s="269"/>
    </row>
    <row r="2" spans="1:9" s="16" customFormat="1" ht="57.75" thickBot="1">
      <c r="A2" s="131" t="s">
        <v>1</v>
      </c>
      <c r="B2" s="132" t="s">
        <v>42</v>
      </c>
      <c r="C2" s="132" t="s">
        <v>194</v>
      </c>
      <c r="D2" s="132" t="s">
        <v>195</v>
      </c>
      <c r="E2" s="132" t="s">
        <v>196</v>
      </c>
      <c r="F2" s="132" t="s">
        <v>43</v>
      </c>
      <c r="G2" s="132" t="s">
        <v>44</v>
      </c>
      <c r="H2" s="132" t="s">
        <v>45</v>
      </c>
      <c r="I2" s="133" t="s">
        <v>41</v>
      </c>
    </row>
    <row r="3" spans="1:9" s="14" customFormat="1">
      <c r="A3" s="82">
        <v>1</v>
      </c>
      <c r="B3" s="83" t="s">
        <v>9</v>
      </c>
      <c r="C3" s="284">
        <v>3846</v>
      </c>
      <c r="D3" s="128"/>
      <c r="E3" s="84">
        <f>C3*D3</f>
        <v>0</v>
      </c>
      <c r="F3" s="128"/>
      <c r="G3" s="84">
        <f>C3*F3</f>
        <v>0</v>
      </c>
      <c r="H3" s="134">
        <f>E3+G3</f>
        <v>0</v>
      </c>
      <c r="I3" s="85"/>
    </row>
    <row r="4" spans="1:9" s="14" customFormat="1">
      <c r="A4" s="86">
        <v>2</v>
      </c>
      <c r="B4" s="81" t="s">
        <v>2</v>
      </c>
      <c r="C4" s="285">
        <v>569</v>
      </c>
      <c r="D4" s="129"/>
      <c r="E4" s="26">
        <f t="shared" ref="E4:E6" si="0">C4*D4</f>
        <v>0</v>
      </c>
      <c r="F4" s="129"/>
      <c r="G4" s="26">
        <f t="shared" ref="G4:G7" si="1">C4*F4</f>
        <v>0</v>
      </c>
      <c r="H4" s="135">
        <f t="shared" ref="H4:H6" si="2">E4+G4</f>
        <v>0</v>
      </c>
      <c r="I4" s="87"/>
    </row>
    <row r="5" spans="1:9" s="14" customFormat="1">
      <c r="A5" s="86">
        <v>3</v>
      </c>
      <c r="B5" s="81" t="s">
        <v>10</v>
      </c>
      <c r="C5" s="285">
        <v>1795</v>
      </c>
      <c r="D5" s="129"/>
      <c r="E5" s="26">
        <f t="shared" si="0"/>
        <v>0</v>
      </c>
      <c r="F5" s="129"/>
      <c r="G5" s="26">
        <f t="shared" si="1"/>
        <v>0</v>
      </c>
      <c r="H5" s="135">
        <f t="shared" si="2"/>
        <v>0</v>
      </c>
      <c r="I5" s="87"/>
    </row>
    <row r="6" spans="1:9">
      <c r="A6" s="86">
        <v>4</v>
      </c>
      <c r="B6" s="81" t="s">
        <v>11</v>
      </c>
      <c r="C6" s="285">
        <v>3748</v>
      </c>
      <c r="D6" s="129"/>
      <c r="E6" s="26">
        <f t="shared" si="0"/>
        <v>0</v>
      </c>
      <c r="F6" s="129"/>
      <c r="G6" s="26">
        <f t="shared" si="1"/>
        <v>0</v>
      </c>
      <c r="H6" s="135">
        <f t="shared" si="2"/>
        <v>0</v>
      </c>
      <c r="I6" s="88"/>
    </row>
    <row r="7" spans="1:9">
      <c r="A7" s="89">
        <v>5</v>
      </c>
      <c r="B7" s="81" t="s">
        <v>12</v>
      </c>
      <c r="C7" s="285">
        <v>1559</v>
      </c>
      <c r="D7" s="129"/>
      <c r="E7" s="26">
        <f>C7*D7</f>
        <v>0</v>
      </c>
      <c r="F7" s="129"/>
      <c r="G7" s="26">
        <f t="shared" si="1"/>
        <v>0</v>
      </c>
      <c r="H7" s="135">
        <f>E7+G7</f>
        <v>0</v>
      </c>
      <c r="I7" s="88"/>
    </row>
    <row r="8" spans="1:9" ht="17.25" thickBot="1">
      <c r="A8" s="90">
        <v>6</v>
      </c>
      <c r="B8" s="91" t="s">
        <v>101</v>
      </c>
      <c r="C8" s="98">
        <v>975</v>
      </c>
      <c r="D8" s="130"/>
      <c r="E8" s="26">
        <f>C8*D8</f>
        <v>0</v>
      </c>
      <c r="F8" s="130"/>
      <c r="G8" s="26">
        <f>C8*F8</f>
        <v>0</v>
      </c>
      <c r="H8" s="135">
        <f>E8+G8</f>
        <v>0</v>
      </c>
      <c r="I8" s="92"/>
    </row>
    <row r="9" spans="1:9" s="15" customFormat="1" ht="17.25" thickBot="1">
      <c r="A9" s="161"/>
      <c r="B9" s="162" t="s">
        <v>4</v>
      </c>
      <c r="C9" s="162">
        <f>SUM(C3:C8)</f>
        <v>12492</v>
      </c>
      <c r="D9" s="162"/>
      <c r="E9" s="162">
        <f>SUM(E3:E8)</f>
        <v>0</v>
      </c>
      <c r="F9" s="162">
        <f>SUM(F3:F8)</f>
        <v>0</v>
      </c>
      <c r="G9" s="162">
        <f>SUM(G3:G8)</f>
        <v>0</v>
      </c>
      <c r="H9" s="162">
        <f>SUM(H3:H8)</f>
        <v>0</v>
      </c>
      <c r="I9" s="163"/>
    </row>
    <row r="10" spans="1:9" s="19" customFormat="1" ht="4.5" customHeight="1">
      <c r="A10" s="270"/>
      <c r="B10" s="17"/>
      <c r="C10" s="20"/>
      <c r="D10" s="20"/>
      <c r="E10" s="20"/>
      <c r="F10" s="20"/>
      <c r="G10" s="20"/>
      <c r="H10" s="20"/>
      <c r="I10" s="271"/>
    </row>
    <row r="11" spans="1:9" s="19" customFormat="1" ht="17.100000000000001" customHeight="1">
      <c r="A11" s="272" t="s">
        <v>126</v>
      </c>
      <c r="B11" s="107"/>
      <c r="C11" s="108" t="s">
        <v>254</v>
      </c>
      <c r="D11" s="109"/>
      <c r="E11" s="109"/>
      <c r="F11" s="109"/>
      <c r="G11" s="109"/>
      <c r="H11" s="109"/>
      <c r="I11" s="273"/>
    </row>
    <row r="12" spans="1:9" s="19" customFormat="1" ht="17.100000000000001" customHeight="1">
      <c r="A12" s="274" t="s">
        <v>127</v>
      </c>
      <c r="B12" s="110"/>
      <c r="C12" s="111" t="s">
        <v>263</v>
      </c>
      <c r="D12" s="112"/>
      <c r="E12" s="112"/>
      <c r="F12" s="112"/>
      <c r="G12" s="112"/>
      <c r="H12" s="112"/>
      <c r="I12" s="275"/>
    </row>
    <row r="13" spans="1:9" s="19" customFormat="1" ht="4.5" customHeight="1">
      <c r="A13" s="276"/>
      <c r="B13" s="119"/>
      <c r="C13" s="27"/>
      <c r="D13" s="20"/>
      <c r="E13" s="20"/>
      <c r="F13" s="20"/>
      <c r="G13" s="20"/>
      <c r="H13" s="20"/>
      <c r="I13" s="271"/>
    </row>
    <row r="14" spans="1:9" s="19" customFormat="1">
      <c r="A14" s="564" t="s">
        <v>46</v>
      </c>
      <c r="B14" s="565"/>
      <c r="C14" s="565"/>
      <c r="D14" s="565"/>
      <c r="E14" s="565"/>
      <c r="F14" s="565"/>
      <c r="G14" s="565"/>
      <c r="H14" s="565"/>
      <c r="I14" s="566"/>
    </row>
    <row r="15" spans="1:9" s="19" customFormat="1">
      <c r="A15" s="567"/>
      <c r="B15" s="568"/>
      <c r="C15" s="568"/>
      <c r="D15" s="568"/>
      <c r="E15" s="568"/>
      <c r="F15" s="568"/>
      <c r="G15" s="568"/>
      <c r="H15" s="568"/>
      <c r="I15" s="569"/>
    </row>
    <row r="16" spans="1:9">
      <c r="A16" s="567"/>
      <c r="B16" s="568"/>
      <c r="C16" s="568"/>
      <c r="D16" s="568"/>
      <c r="E16" s="568"/>
      <c r="F16" s="568"/>
      <c r="G16" s="568"/>
      <c r="H16" s="568"/>
      <c r="I16" s="569"/>
    </row>
    <row r="17" spans="1:9" ht="17.25" thickBot="1">
      <c r="A17" s="570"/>
      <c r="B17" s="571"/>
      <c r="C17" s="571"/>
      <c r="D17" s="571"/>
      <c r="E17" s="571"/>
      <c r="F17" s="571"/>
      <c r="G17" s="571"/>
      <c r="H17" s="571"/>
      <c r="I17" s="572"/>
    </row>
    <row r="18" spans="1:9" ht="17.25" thickBot="1"/>
    <row r="19" spans="1:9" ht="21" thickBot="1">
      <c r="A19" s="266" t="s">
        <v>102</v>
      </c>
      <c r="B19" s="267"/>
      <c r="C19" s="267"/>
      <c r="D19" s="267"/>
      <c r="E19" s="268" t="s">
        <v>179</v>
      </c>
      <c r="F19" s="267"/>
      <c r="G19" s="267"/>
      <c r="H19" s="267"/>
      <c r="I19" s="269"/>
    </row>
    <row r="20" spans="1:9" ht="57.75" thickBot="1">
      <c r="A20" s="131" t="s">
        <v>1</v>
      </c>
      <c r="B20" s="132" t="s">
        <v>42</v>
      </c>
      <c r="C20" s="137" t="s">
        <v>194</v>
      </c>
      <c r="D20" s="137" t="s">
        <v>195</v>
      </c>
      <c r="E20" s="137" t="s">
        <v>197</v>
      </c>
      <c r="F20" s="132" t="s">
        <v>43</v>
      </c>
      <c r="G20" s="132" t="s">
        <v>44</v>
      </c>
      <c r="H20" s="132" t="s">
        <v>45</v>
      </c>
      <c r="I20" s="133" t="s">
        <v>41</v>
      </c>
    </row>
    <row r="21" spans="1:9">
      <c r="A21" s="82">
        <v>1</v>
      </c>
      <c r="B21" s="83" t="s">
        <v>116</v>
      </c>
      <c r="C21" s="96">
        <v>1096</v>
      </c>
      <c r="D21" s="128"/>
      <c r="E21" s="84">
        <f>C21*D21</f>
        <v>0</v>
      </c>
      <c r="F21" s="128"/>
      <c r="G21" s="84">
        <f>C21*F21</f>
        <v>0</v>
      </c>
      <c r="H21" s="134">
        <f>E21+G21</f>
        <v>0</v>
      </c>
      <c r="I21" s="85"/>
    </row>
    <row r="22" spans="1:9">
      <c r="A22" s="86">
        <v>2</v>
      </c>
      <c r="B22" s="99" t="s">
        <v>117</v>
      </c>
      <c r="C22" s="100">
        <v>4168</v>
      </c>
      <c r="D22" s="138"/>
      <c r="E22" s="26">
        <f t="shared" ref="E22:E30" si="3">C22*D22</f>
        <v>0</v>
      </c>
      <c r="F22" s="138"/>
      <c r="G22" s="26">
        <f t="shared" ref="G22:G30" si="4">C22*F22</f>
        <v>0</v>
      </c>
      <c r="H22" s="136">
        <f>E22+G22</f>
        <v>0</v>
      </c>
      <c r="I22" s="101"/>
    </row>
    <row r="23" spans="1:9">
      <c r="A23" s="86">
        <v>3</v>
      </c>
      <c r="B23" s="81" t="s">
        <v>118</v>
      </c>
      <c r="C23" s="100">
        <v>3805</v>
      </c>
      <c r="D23" s="138"/>
      <c r="E23" s="26">
        <f t="shared" si="3"/>
        <v>0</v>
      </c>
      <c r="F23" s="138"/>
      <c r="G23" s="26">
        <f t="shared" si="4"/>
        <v>0</v>
      </c>
      <c r="H23" s="136">
        <f t="shared" ref="H23:H30" si="5">E23+G23</f>
        <v>0</v>
      </c>
      <c r="I23" s="101"/>
    </row>
    <row r="24" spans="1:9">
      <c r="A24" s="86">
        <v>4</v>
      </c>
      <c r="B24" s="99" t="s">
        <v>119</v>
      </c>
      <c r="C24" s="100">
        <v>142</v>
      </c>
      <c r="D24" s="138"/>
      <c r="E24" s="26">
        <f t="shared" si="3"/>
        <v>0</v>
      </c>
      <c r="F24" s="138"/>
      <c r="G24" s="26">
        <f t="shared" si="4"/>
        <v>0</v>
      </c>
      <c r="H24" s="136">
        <f t="shared" si="5"/>
        <v>0</v>
      </c>
      <c r="I24" s="101"/>
    </row>
    <row r="25" spans="1:9">
      <c r="A25" s="86">
        <v>5</v>
      </c>
      <c r="B25" s="99" t="s">
        <v>120</v>
      </c>
      <c r="C25" s="100">
        <v>531</v>
      </c>
      <c r="D25" s="138"/>
      <c r="E25" s="26">
        <f t="shared" si="3"/>
        <v>0</v>
      </c>
      <c r="F25" s="138"/>
      <c r="G25" s="26">
        <f t="shared" si="4"/>
        <v>0</v>
      </c>
      <c r="H25" s="136">
        <f t="shared" si="5"/>
        <v>0</v>
      </c>
      <c r="I25" s="101"/>
    </row>
    <row r="26" spans="1:9">
      <c r="A26" s="86">
        <v>6</v>
      </c>
      <c r="B26" s="81" t="s">
        <v>125</v>
      </c>
      <c r="C26" s="97">
        <v>3867</v>
      </c>
      <c r="D26" s="129"/>
      <c r="E26" s="26">
        <f t="shared" si="3"/>
        <v>0</v>
      </c>
      <c r="F26" s="129"/>
      <c r="G26" s="26">
        <f t="shared" si="4"/>
        <v>0</v>
      </c>
      <c r="H26" s="136">
        <f t="shared" si="5"/>
        <v>0</v>
      </c>
      <c r="I26" s="87"/>
    </row>
    <row r="27" spans="1:9">
      <c r="A27" s="86">
        <v>7</v>
      </c>
      <c r="B27" s="81" t="s">
        <v>123</v>
      </c>
      <c r="C27" s="97">
        <v>2537</v>
      </c>
      <c r="D27" s="129"/>
      <c r="E27" s="26">
        <f t="shared" si="3"/>
        <v>0</v>
      </c>
      <c r="F27" s="129"/>
      <c r="G27" s="26">
        <f t="shared" si="4"/>
        <v>0</v>
      </c>
      <c r="H27" s="136">
        <f t="shared" si="5"/>
        <v>0</v>
      </c>
      <c r="I27" s="87"/>
    </row>
    <row r="28" spans="1:9">
      <c r="A28" s="86">
        <v>8</v>
      </c>
      <c r="B28" s="81" t="s">
        <v>121</v>
      </c>
      <c r="C28" s="97">
        <v>2323</v>
      </c>
      <c r="D28" s="129"/>
      <c r="E28" s="26">
        <f t="shared" si="3"/>
        <v>0</v>
      </c>
      <c r="F28" s="129"/>
      <c r="G28" s="26">
        <f t="shared" si="4"/>
        <v>0</v>
      </c>
      <c r="H28" s="136">
        <f t="shared" si="5"/>
        <v>0</v>
      </c>
      <c r="I28" s="87"/>
    </row>
    <row r="29" spans="1:9">
      <c r="A29" s="86">
        <v>9</v>
      </c>
      <c r="B29" s="81" t="s">
        <v>122</v>
      </c>
      <c r="C29" s="97">
        <v>1318</v>
      </c>
      <c r="D29" s="129"/>
      <c r="E29" s="26">
        <f t="shared" si="3"/>
        <v>0</v>
      </c>
      <c r="F29" s="129"/>
      <c r="G29" s="26">
        <f t="shared" si="4"/>
        <v>0</v>
      </c>
      <c r="H29" s="136">
        <f t="shared" si="5"/>
        <v>0</v>
      </c>
      <c r="I29" s="88"/>
    </row>
    <row r="30" spans="1:9">
      <c r="A30" s="86">
        <v>10</v>
      </c>
      <c r="B30" s="81" t="s">
        <v>124</v>
      </c>
      <c r="C30" s="97">
        <v>2927</v>
      </c>
      <c r="D30" s="129"/>
      <c r="E30" s="26">
        <f t="shared" si="3"/>
        <v>0</v>
      </c>
      <c r="F30" s="129"/>
      <c r="G30" s="26">
        <f t="shared" si="4"/>
        <v>0</v>
      </c>
      <c r="H30" s="136">
        <f t="shared" si="5"/>
        <v>0</v>
      </c>
      <c r="I30" s="88"/>
    </row>
    <row r="31" spans="1:9" ht="17.25" thickBot="1">
      <c r="A31" s="90">
        <v>11</v>
      </c>
      <c r="B31" s="91" t="s">
        <v>101</v>
      </c>
      <c r="C31" s="98">
        <v>1680</v>
      </c>
      <c r="D31" s="130"/>
      <c r="E31" s="26">
        <f>C31*D31</f>
        <v>0</v>
      </c>
      <c r="F31" s="130"/>
      <c r="G31" s="26">
        <f>C31*F31</f>
        <v>0</v>
      </c>
      <c r="H31" s="135">
        <f>E31+G31</f>
        <v>0</v>
      </c>
      <c r="I31" s="92"/>
    </row>
    <row r="32" spans="1:9" ht="17.25" thickBot="1">
      <c r="A32" s="161"/>
      <c r="B32" s="162" t="s">
        <v>4</v>
      </c>
      <c r="C32" s="162">
        <f>SUM(C21:C31)</f>
        <v>24394</v>
      </c>
      <c r="D32" s="162"/>
      <c r="E32" s="162">
        <f>SUM(E21:E31)</f>
        <v>0</v>
      </c>
      <c r="F32" s="162"/>
      <c r="G32" s="162">
        <f>SUM(G21:G31)</f>
        <v>0</v>
      </c>
      <c r="H32" s="162">
        <f>SUM(H21:H31)</f>
        <v>0</v>
      </c>
      <c r="I32" s="163"/>
    </row>
    <row r="33" spans="1:9" ht="9" customHeight="1">
      <c r="A33" s="270"/>
      <c r="B33" s="17"/>
      <c r="C33" s="18"/>
      <c r="D33" s="18"/>
      <c r="E33" s="18"/>
      <c r="F33" s="18"/>
      <c r="G33" s="18"/>
      <c r="H33" s="18"/>
      <c r="I33" s="277"/>
    </row>
    <row r="34" spans="1:9" ht="18.75">
      <c r="A34" s="500" t="s">
        <v>126</v>
      </c>
      <c r="B34" s="501"/>
      <c r="C34" s="108" t="s">
        <v>262</v>
      </c>
      <c r="D34" s="113"/>
      <c r="E34" s="113"/>
      <c r="F34" s="113"/>
      <c r="G34" s="114"/>
      <c r="H34" s="115"/>
      <c r="I34" s="278"/>
    </row>
    <row r="35" spans="1:9" ht="18.75">
      <c r="A35" s="502" t="s">
        <v>127</v>
      </c>
      <c r="B35" s="503"/>
      <c r="C35" s="111" t="s">
        <v>264</v>
      </c>
      <c r="D35" s="116"/>
      <c r="E35" s="116"/>
      <c r="F35" s="116"/>
      <c r="G35" s="117"/>
      <c r="H35" s="118"/>
      <c r="I35" s="279"/>
    </row>
    <row r="36" spans="1:9">
      <c r="A36" s="270"/>
      <c r="B36" s="17"/>
      <c r="C36" s="20"/>
      <c r="D36" s="20"/>
      <c r="E36" s="20"/>
      <c r="F36" s="20"/>
      <c r="G36" s="20"/>
      <c r="H36" s="20"/>
      <c r="I36" s="271"/>
    </row>
    <row r="37" spans="1:9">
      <c r="A37" s="564" t="s">
        <v>46</v>
      </c>
      <c r="B37" s="565"/>
      <c r="C37" s="565"/>
      <c r="D37" s="565"/>
      <c r="E37" s="565"/>
      <c r="F37" s="565"/>
      <c r="G37" s="565"/>
      <c r="H37" s="565"/>
      <c r="I37" s="566"/>
    </row>
    <row r="38" spans="1:9">
      <c r="A38" s="567"/>
      <c r="B38" s="568"/>
      <c r="C38" s="568"/>
      <c r="D38" s="568"/>
      <c r="E38" s="568"/>
      <c r="F38" s="568"/>
      <c r="G38" s="568"/>
      <c r="H38" s="568"/>
      <c r="I38" s="569"/>
    </row>
    <row r="39" spans="1:9">
      <c r="A39" s="567"/>
      <c r="B39" s="568"/>
      <c r="C39" s="568"/>
      <c r="D39" s="568"/>
      <c r="E39" s="568"/>
      <c r="F39" s="568"/>
      <c r="G39" s="568"/>
      <c r="H39" s="568"/>
      <c r="I39" s="569"/>
    </row>
    <row r="40" spans="1:9">
      <c r="A40" s="567"/>
      <c r="B40" s="568"/>
      <c r="C40" s="568"/>
      <c r="D40" s="568"/>
      <c r="E40" s="568"/>
      <c r="F40" s="568"/>
      <c r="G40" s="568"/>
      <c r="H40" s="568"/>
      <c r="I40" s="569"/>
    </row>
    <row r="41" spans="1:9">
      <c r="A41" s="567"/>
      <c r="B41" s="568"/>
      <c r="C41" s="568"/>
      <c r="D41" s="568"/>
      <c r="E41" s="568"/>
      <c r="F41" s="568"/>
      <c r="G41" s="568"/>
      <c r="H41" s="568"/>
      <c r="I41" s="569"/>
    </row>
    <row r="42" spans="1:9" ht="17.25" thickBot="1">
      <c r="A42" s="570"/>
      <c r="B42" s="571"/>
      <c r="C42" s="571"/>
      <c r="D42" s="571"/>
      <c r="E42" s="571"/>
      <c r="F42" s="571"/>
      <c r="G42" s="571"/>
      <c r="H42" s="571"/>
      <c r="I42" s="572"/>
    </row>
    <row r="44" spans="1:9" ht="19.5" thickBot="1">
      <c r="G44" s="165" t="s">
        <v>183</v>
      </c>
    </row>
    <row r="45" spans="1:9" ht="33.75" thickBot="1">
      <c r="G45" s="161" t="s">
        <v>181</v>
      </c>
      <c r="H45" s="163">
        <f>H9+H32</f>
        <v>0</v>
      </c>
    </row>
  </sheetData>
  <mergeCells count="2">
    <mergeCell ref="A14:I17"/>
    <mergeCell ref="A37:I42"/>
  </mergeCells>
  <pageMargins left="0.25" right="0.25" top="0.75" bottom="0.75" header="0.3" footer="0.3"/>
  <pageSetup paperSize="9" scale="84" orientation="landscape" horizontalDpi="300" verticalDpi="300" r:id="rId1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BreakPreview" zoomScaleNormal="90" zoomScaleSheetLayoutView="100" workbookViewId="0">
      <selection activeCell="D27" sqref="D27:E27"/>
    </sheetView>
  </sheetViews>
  <sheetFormatPr defaultRowHeight="15.75"/>
  <cols>
    <col min="1" max="1" width="25.28515625" style="186" customWidth="1"/>
    <col min="2" max="2" width="14.140625" style="186" customWidth="1"/>
    <col min="3" max="3" width="19.28515625" style="186" customWidth="1"/>
    <col min="4" max="4" width="10.42578125" style="186" customWidth="1"/>
    <col min="5" max="5" width="14.7109375" style="186" customWidth="1"/>
    <col min="6" max="6" width="13.42578125" style="186" customWidth="1"/>
    <col min="7" max="7" width="7.7109375" style="186" customWidth="1"/>
    <col min="8" max="8" width="10.85546875" style="186" customWidth="1"/>
    <col min="9" max="9" width="16" style="186" customWidth="1"/>
    <col min="10" max="10" width="19.140625" style="187" customWidth="1"/>
    <col min="11" max="11" width="9.140625" style="186" customWidth="1"/>
    <col min="12" max="16384" width="9.140625" style="186"/>
  </cols>
  <sheetData>
    <row r="1" spans="1:10" ht="16.5" thickBot="1">
      <c r="A1" s="185" t="s">
        <v>102</v>
      </c>
    </row>
    <row r="2" spans="1:10" ht="32.25" customHeight="1" thickBot="1">
      <c r="A2" s="573" t="s">
        <v>3</v>
      </c>
      <c r="B2" s="579" t="s">
        <v>70</v>
      </c>
      <c r="C2" s="580"/>
      <c r="D2" s="577" t="s">
        <v>69</v>
      </c>
      <c r="E2" s="578"/>
      <c r="F2" s="578"/>
      <c r="G2" s="578"/>
      <c r="H2" s="578"/>
      <c r="I2" s="578"/>
      <c r="J2" s="575" t="s">
        <v>72</v>
      </c>
    </row>
    <row r="3" spans="1:10" s="193" customFormat="1" ht="43.5" thickBot="1">
      <c r="A3" s="574"/>
      <c r="B3" s="188" t="s">
        <v>67</v>
      </c>
      <c r="C3" s="189" t="s">
        <v>68</v>
      </c>
      <c r="D3" s="190" t="s">
        <v>66</v>
      </c>
      <c r="E3" s="191" t="s">
        <v>193</v>
      </c>
      <c r="F3" s="191" t="s">
        <v>59</v>
      </c>
      <c r="G3" s="191" t="s">
        <v>60</v>
      </c>
      <c r="H3" s="191" t="s">
        <v>61</v>
      </c>
      <c r="I3" s="192" t="s">
        <v>71</v>
      </c>
      <c r="J3" s="576"/>
    </row>
    <row r="4" spans="1:10">
      <c r="A4" s="167" t="s">
        <v>9</v>
      </c>
      <c r="B4" s="168"/>
      <c r="C4" s="168"/>
      <c r="D4" s="508">
        <v>358</v>
      </c>
      <c r="E4" s="527">
        <v>3846</v>
      </c>
      <c r="F4" s="170"/>
      <c r="G4" s="171"/>
      <c r="H4" s="172"/>
      <c r="I4" s="169">
        <f>F4*G4*H4</f>
        <v>0</v>
      </c>
      <c r="J4" s="194">
        <f>B4+C4+I4</f>
        <v>0</v>
      </c>
    </row>
    <row r="5" spans="1:10">
      <c r="A5" s="167" t="s">
        <v>2</v>
      </c>
      <c r="B5" s="173"/>
      <c r="C5" s="173"/>
      <c r="D5" s="509">
        <v>125</v>
      </c>
      <c r="E5" s="528">
        <v>569</v>
      </c>
      <c r="F5" s="175"/>
      <c r="G5" s="176"/>
      <c r="H5" s="177"/>
      <c r="I5" s="174">
        <f t="shared" ref="I5:I24" si="0">F5*G5*H5</f>
        <v>0</v>
      </c>
      <c r="J5" s="194">
        <f>B5+C5+I5</f>
        <v>0</v>
      </c>
    </row>
    <row r="6" spans="1:10">
      <c r="A6" s="167" t="s">
        <v>10</v>
      </c>
      <c r="B6" s="173"/>
      <c r="C6" s="173"/>
      <c r="D6" s="509">
        <v>261</v>
      </c>
      <c r="E6" s="528">
        <v>1795</v>
      </c>
      <c r="F6" s="175"/>
      <c r="G6" s="176"/>
      <c r="H6" s="177"/>
      <c r="I6" s="174">
        <f t="shared" si="0"/>
        <v>0</v>
      </c>
      <c r="J6" s="194">
        <f t="shared" ref="J6:J18" si="1">B6+C6+I6</f>
        <v>0</v>
      </c>
    </row>
    <row r="7" spans="1:10">
      <c r="A7" s="167" t="s">
        <v>11</v>
      </c>
      <c r="B7" s="173"/>
      <c r="C7" s="173"/>
      <c r="D7" s="509">
        <v>412</v>
      </c>
      <c r="E7" s="528">
        <v>3748</v>
      </c>
      <c r="F7" s="175"/>
      <c r="G7" s="176"/>
      <c r="H7" s="177"/>
      <c r="I7" s="174">
        <f t="shared" si="0"/>
        <v>0</v>
      </c>
      <c r="J7" s="194">
        <f t="shared" si="1"/>
        <v>0</v>
      </c>
    </row>
    <row r="8" spans="1:10">
      <c r="A8" s="167" t="s">
        <v>12</v>
      </c>
      <c r="B8" s="173"/>
      <c r="C8" s="173"/>
      <c r="D8" s="510">
        <v>387</v>
      </c>
      <c r="E8" s="529">
        <v>1559</v>
      </c>
      <c r="F8" s="175"/>
      <c r="G8" s="176"/>
      <c r="H8" s="177"/>
      <c r="I8" s="178">
        <f t="shared" si="0"/>
        <v>0</v>
      </c>
      <c r="J8" s="194">
        <f t="shared" si="1"/>
        <v>0</v>
      </c>
    </row>
    <row r="9" spans="1:10">
      <c r="A9" s="179" t="s">
        <v>116</v>
      </c>
      <c r="B9" s="173"/>
      <c r="C9" s="173"/>
      <c r="D9" s="510">
        <v>297</v>
      </c>
      <c r="E9" s="529">
        <v>1096</v>
      </c>
      <c r="F9" s="175"/>
      <c r="G9" s="176"/>
      <c r="H9" s="177"/>
      <c r="I9" s="178">
        <f t="shared" si="0"/>
        <v>0</v>
      </c>
      <c r="J9" s="194">
        <f t="shared" si="1"/>
        <v>0</v>
      </c>
    </row>
    <row r="10" spans="1:10">
      <c r="A10" s="179" t="s">
        <v>117</v>
      </c>
      <c r="B10" s="173"/>
      <c r="C10" s="173"/>
      <c r="D10" s="510">
        <v>478</v>
      </c>
      <c r="E10" s="529">
        <v>4168</v>
      </c>
      <c r="F10" s="175"/>
      <c r="G10" s="176"/>
      <c r="H10" s="177"/>
      <c r="I10" s="178">
        <f t="shared" si="0"/>
        <v>0</v>
      </c>
      <c r="J10" s="194">
        <f>B10+C10+I10</f>
        <v>0</v>
      </c>
    </row>
    <row r="11" spans="1:10">
      <c r="A11" s="179" t="s">
        <v>118</v>
      </c>
      <c r="B11" s="173"/>
      <c r="C11" s="173"/>
      <c r="D11" s="510">
        <v>364</v>
      </c>
      <c r="E11" s="529">
        <v>3805</v>
      </c>
      <c r="F11" s="175"/>
      <c r="G11" s="176"/>
      <c r="H11" s="177"/>
      <c r="I11" s="178">
        <f t="shared" si="0"/>
        <v>0</v>
      </c>
      <c r="J11" s="194">
        <f t="shared" si="1"/>
        <v>0</v>
      </c>
    </row>
    <row r="12" spans="1:10">
      <c r="A12" s="179" t="s">
        <v>119</v>
      </c>
      <c r="B12" s="173"/>
      <c r="C12" s="173"/>
      <c r="D12" s="510">
        <v>55</v>
      </c>
      <c r="E12" s="529">
        <v>142</v>
      </c>
      <c r="F12" s="175"/>
      <c r="G12" s="176"/>
      <c r="H12" s="177"/>
      <c r="I12" s="178">
        <f t="shared" si="0"/>
        <v>0</v>
      </c>
      <c r="J12" s="194">
        <f t="shared" si="1"/>
        <v>0</v>
      </c>
    </row>
    <row r="13" spans="1:10">
      <c r="A13" s="179" t="s">
        <v>120</v>
      </c>
      <c r="B13" s="173"/>
      <c r="C13" s="173"/>
      <c r="D13" s="510">
        <v>108</v>
      </c>
      <c r="E13" s="529">
        <v>531</v>
      </c>
      <c r="F13" s="175"/>
      <c r="G13" s="176"/>
      <c r="H13" s="177"/>
      <c r="I13" s="178">
        <f t="shared" si="0"/>
        <v>0</v>
      </c>
      <c r="J13" s="194">
        <f t="shared" si="1"/>
        <v>0</v>
      </c>
    </row>
    <row r="14" spans="1:10">
      <c r="A14" s="180" t="s">
        <v>125</v>
      </c>
      <c r="B14" s="173"/>
      <c r="C14" s="173"/>
      <c r="D14" s="510">
        <v>565</v>
      </c>
      <c r="E14" s="529">
        <v>3867</v>
      </c>
      <c r="F14" s="175"/>
      <c r="G14" s="176"/>
      <c r="H14" s="177"/>
      <c r="I14" s="178">
        <f t="shared" si="0"/>
        <v>0</v>
      </c>
      <c r="J14" s="194">
        <f t="shared" si="1"/>
        <v>0</v>
      </c>
    </row>
    <row r="15" spans="1:10">
      <c r="A15" s="180" t="s">
        <v>123</v>
      </c>
      <c r="B15" s="173"/>
      <c r="C15" s="173"/>
      <c r="D15" s="510">
        <v>420</v>
      </c>
      <c r="E15" s="529">
        <v>2537</v>
      </c>
      <c r="F15" s="175"/>
      <c r="G15" s="176"/>
      <c r="H15" s="177"/>
      <c r="I15" s="178">
        <f t="shared" si="0"/>
        <v>0</v>
      </c>
      <c r="J15" s="194">
        <f t="shared" si="1"/>
        <v>0</v>
      </c>
    </row>
    <row r="16" spans="1:10">
      <c r="A16" s="180" t="s">
        <v>121</v>
      </c>
      <c r="B16" s="173"/>
      <c r="C16" s="173"/>
      <c r="D16" s="510">
        <v>300</v>
      </c>
      <c r="E16" s="529">
        <v>2323</v>
      </c>
      <c r="F16" s="175"/>
      <c r="G16" s="176"/>
      <c r="H16" s="177"/>
      <c r="I16" s="178">
        <f t="shared" si="0"/>
        <v>0</v>
      </c>
      <c r="J16" s="194">
        <f t="shared" si="1"/>
        <v>0</v>
      </c>
    </row>
    <row r="17" spans="1:10">
      <c r="A17" s="180" t="s">
        <v>122</v>
      </c>
      <c r="B17" s="173"/>
      <c r="C17" s="173"/>
      <c r="D17" s="511">
        <v>251</v>
      </c>
      <c r="E17" s="528">
        <v>1318</v>
      </c>
      <c r="F17" s="175"/>
      <c r="G17" s="176"/>
      <c r="H17" s="177"/>
      <c r="I17" s="178">
        <f t="shared" si="0"/>
        <v>0</v>
      </c>
      <c r="J17" s="194">
        <f t="shared" si="1"/>
        <v>0</v>
      </c>
    </row>
    <row r="18" spans="1:10" ht="16.5" thickBot="1">
      <c r="A18" s="180" t="s">
        <v>124</v>
      </c>
      <c r="B18" s="181"/>
      <c r="C18" s="181"/>
      <c r="D18" s="512">
        <v>508</v>
      </c>
      <c r="E18" s="530">
        <v>2927</v>
      </c>
      <c r="F18" s="175"/>
      <c r="G18" s="176"/>
      <c r="H18" s="177"/>
      <c r="I18" s="178">
        <f t="shared" si="0"/>
        <v>0</v>
      </c>
      <c r="J18" s="195">
        <f t="shared" si="1"/>
        <v>0</v>
      </c>
    </row>
    <row r="19" spans="1:10" s="200" customFormat="1" ht="16.5" thickBot="1">
      <c r="A19" s="222" t="s">
        <v>184</v>
      </c>
      <c r="B19" s="199">
        <f>SUM(B4:B18)</f>
        <v>0</v>
      </c>
      <c r="C19" s="199">
        <f>SUM(C4:C18)</f>
        <v>0</v>
      </c>
      <c r="D19" s="504">
        <f>SUM(D4:D18)</f>
        <v>4889</v>
      </c>
      <c r="E19" s="504">
        <f>SUM(E4:E18)</f>
        <v>34231</v>
      </c>
      <c r="F19" s="197"/>
      <c r="G19" s="196"/>
      <c r="H19" s="198"/>
      <c r="I19" s="199">
        <f>SUM(I4:I18)</f>
        <v>0</v>
      </c>
      <c r="J19" s="199">
        <f>SUM(J4:J18)</f>
        <v>0</v>
      </c>
    </row>
    <row r="20" spans="1:10">
      <c r="A20" s="182" t="s">
        <v>73</v>
      </c>
      <c r="B20" s="173"/>
      <c r="C20" s="173"/>
      <c r="D20" s="522">
        <v>16</v>
      </c>
      <c r="E20" s="522">
        <f>540+600</f>
        <v>1140</v>
      </c>
      <c r="F20" s="175"/>
      <c r="G20" s="176"/>
      <c r="H20" s="177"/>
      <c r="I20" s="201">
        <f t="shared" si="0"/>
        <v>0</v>
      </c>
      <c r="J20" s="194">
        <f>I20</f>
        <v>0</v>
      </c>
    </row>
    <row r="21" spans="1:10" ht="30">
      <c r="A21" s="183" t="s">
        <v>266</v>
      </c>
      <c r="B21" s="173"/>
      <c r="C21" s="173"/>
      <c r="D21" s="523">
        <v>145</v>
      </c>
      <c r="E21" s="523">
        <v>676</v>
      </c>
      <c r="F21" s="175"/>
      <c r="G21" s="176"/>
      <c r="H21" s="177"/>
      <c r="I21" s="202">
        <f t="shared" si="0"/>
        <v>0</v>
      </c>
      <c r="J21" s="194">
        <f t="shared" ref="J21:J24" si="2">I21</f>
        <v>0</v>
      </c>
    </row>
    <row r="22" spans="1:10">
      <c r="A22" s="184" t="s">
        <v>128</v>
      </c>
      <c r="B22" s="173"/>
      <c r="C22" s="173"/>
      <c r="D22" s="524">
        <v>15</v>
      </c>
      <c r="E22" s="524">
        <f>15*5*3</f>
        <v>225</v>
      </c>
      <c r="F22" s="175"/>
      <c r="G22" s="176"/>
      <c r="H22" s="177"/>
      <c r="I22" s="202">
        <f t="shared" si="0"/>
        <v>0</v>
      </c>
      <c r="J22" s="194">
        <f t="shared" si="2"/>
        <v>0</v>
      </c>
    </row>
    <row r="23" spans="1:10">
      <c r="A23" s="184" t="s">
        <v>74</v>
      </c>
      <c r="B23" s="173"/>
      <c r="C23" s="173"/>
      <c r="D23" s="524">
        <v>5</v>
      </c>
      <c r="E23" s="524">
        <v>15</v>
      </c>
      <c r="F23" s="175"/>
      <c r="G23" s="176"/>
      <c r="H23" s="177"/>
      <c r="I23" s="202">
        <f t="shared" si="0"/>
        <v>0</v>
      </c>
      <c r="J23" s="194">
        <f t="shared" si="2"/>
        <v>0</v>
      </c>
    </row>
    <row r="24" spans="1:10" ht="16.5" thickBot="1">
      <c r="A24" s="184" t="s">
        <v>75</v>
      </c>
      <c r="B24" s="173"/>
      <c r="C24" s="173"/>
      <c r="D24" s="524">
        <v>5</v>
      </c>
      <c r="E24" s="524">
        <v>15</v>
      </c>
      <c r="F24" s="175"/>
      <c r="G24" s="176"/>
      <c r="H24" s="177"/>
      <c r="I24" s="202">
        <f t="shared" si="0"/>
        <v>0</v>
      </c>
      <c r="J24" s="194">
        <f t="shared" si="2"/>
        <v>0</v>
      </c>
    </row>
    <row r="25" spans="1:10" ht="16.5" thickBot="1">
      <c r="A25" s="223" t="s">
        <v>185</v>
      </c>
      <c r="B25" s="203"/>
      <c r="C25" s="203"/>
      <c r="D25" s="525">
        <f>SUM(D20:D24)</f>
        <v>186</v>
      </c>
      <c r="E25" s="525">
        <f>SUM(E20:E24)</f>
        <v>2071</v>
      </c>
      <c r="F25" s="203"/>
      <c r="G25" s="204"/>
      <c r="H25" s="205"/>
      <c r="I25" s="206">
        <f>SUM(I20:I24)</f>
        <v>0</v>
      </c>
      <c r="J25" s="206">
        <f>SUM(J20:J24)</f>
        <v>0</v>
      </c>
    </row>
    <row r="26" spans="1:10" s="214" customFormat="1" ht="4.5" customHeight="1" thickBot="1">
      <c r="A26" s="207"/>
      <c r="B26" s="208"/>
      <c r="C26" s="208"/>
      <c r="D26" s="209"/>
      <c r="E26" s="209"/>
      <c r="F26" s="208"/>
      <c r="G26" s="210"/>
      <c r="H26" s="211"/>
      <c r="I26" s="212"/>
      <c r="J26" s="213"/>
    </row>
    <row r="27" spans="1:10" s="218" customFormat="1" ht="16.5" thickBot="1">
      <c r="A27" s="224" t="s">
        <v>16</v>
      </c>
      <c r="B27" s="215"/>
      <c r="C27" s="215"/>
      <c r="D27" s="531">
        <f>D25+D19</f>
        <v>5075</v>
      </c>
      <c r="E27" s="531">
        <f>E25+E19</f>
        <v>36302</v>
      </c>
      <c r="F27" s="215"/>
      <c r="G27" s="216"/>
      <c r="H27" s="215"/>
      <c r="I27" s="215"/>
      <c r="J27" s="217">
        <f>J19+J25</f>
        <v>0</v>
      </c>
    </row>
    <row r="28" spans="1:10">
      <c r="A28" s="219" t="s">
        <v>76</v>
      </c>
      <c r="B28" s="220"/>
      <c r="C28" s="220"/>
      <c r="E28" s="526">
        <f>37705-E27</f>
        <v>1403</v>
      </c>
    </row>
    <row r="29" spans="1:10">
      <c r="A29" s="220" t="s">
        <v>77</v>
      </c>
      <c r="B29" s="220"/>
      <c r="C29" s="220"/>
      <c r="J29" s="221"/>
    </row>
    <row r="30" spans="1:10">
      <c r="A30" s="220" t="s">
        <v>79</v>
      </c>
      <c r="B30" s="220"/>
      <c r="C30" s="220"/>
    </row>
    <row r="31" spans="1:10">
      <c r="A31" s="220" t="s">
        <v>265</v>
      </c>
      <c r="B31" s="220"/>
      <c r="C31" s="220"/>
    </row>
    <row r="32" spans="1:10">
      <c r="A32" s="220" t="s">
        <v>78</v>
      </c>
      <c r="B32" s="220"/>
      <c r="C32" s="220"/>
    </row>
    <row r="33" spans="1:10" ht="15">
      <c r="A33" s="220" t="s">
        <v>80</v>
      </c>
      <c r="B33" s="220"/>
      <c r="C33" s="220"/>
      <c r="J33" s="186"/>
    </row>
    <row r="34" spans="1:10" ht="15">
      <c r="A34" s="220" t="s">
        <v>81</v>
      </c>
      <c r="B34" s="220"/>
      <c r="C34" s="220"/>
      <c r="J34" s="186"/>
    </row>
    <row r="35" spans="1:10" ht="15">
      <c r="A35" s="521" t="s">
        <v>261</v>
      </c>
      <c r="B35" s="521"/>
      <c r="C35" s="214"/>
      <c r="J35" s="186"/>
    </row>
  </sheetData>
  <mergeCells count="4">
    <mergeCell ref="A2:A3"/>
    <mergeCell ref="J2:J3"/>
    <mergeCell ref="D2:I2"/>
    <mergeCell ref="B2:C2"/>
  </mergeCells>
  <pageMargins left="0.7" right="0.7" top="0.75" bottom="0.75" header="0.3" footer="0.3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Normal="100" zoomScaleSheetLayoutView="100" workbookViewId="0">
      <selection activeCell="D20" sqref="D20:F20"/>
    </sheetView>
  </sheetViews>
  <sheetFormatPr defaultRowHeight="15"/>
  <cols>
    <col min="1" max="1" width="2.42578125" customWidth="1"/>
    <col min="2" max="2" width="6" customWidth="1"/>
    <col min="3" max="3" width="14.7109375" customWidth="1"/>
    <col min="4" max="4" width="10.28515625" customWidth="1"/>
    <col min="5" max="5" width="9.7109375" customWidth="1"/>
    <col min="6" max="6" width="9.85546875" customWidth="1"/>
    <col min="7" max="7" width="11.42578125" customWidth="1"/>
    <col min="8" max="8" width="10.5703125" customWidth="1"/>
    <col min="9" max="9" width="14.42578125" customWidth="1"/>
    <col min="10" max="10" width="13.5703125" customWidth="1"/>
    <col min="11" max="11" width="9.85546875" customWidth="1"/>
    <col min="12" max="12" width="16.28515625" customWidth="1"/>
    <col min="13" max="13" width="17.28515625" customWidth="1"/>
    <col min="14" max="14" width="27.5703125" customWidth="1"/>
  </cols>
  <sheetData>
    <row r="1" spans="1:14" ht="15.75" thickBot="1">
      <c r="A1" s="587" t="s">
        <v>102</v>
      </c>
      <c r="B1" s="587"/>
      <c r="C1" s="587"/>
    </row>
    <row r="2" spans="1:14" s="5" customFormat="1" ht="15.75" thickBot="1">
      <c r="G2" s="581" t="s">
        <v>56</v>
      </c>
      <c r="H2" s="582"/>
      <c r="I2" s="583"/>
      <c r="J2" s="584" t="s">
        <v>51</v>
      </c>
      <c r="K2" s="585"/>
      <c r="L2" s="586"/>
    </row>
    <row r="3" spans="1:14" ht="50.25" thickBot="1">
      <c r="B3" s="141" t="s">
        <v>1</v>
      </c>
      <c r="C3" s="142" t="s">
        <v>3</v>
      </c>
      <c r="D3" s="286" t="s">
        <v>198</v>
      </c>
      <c r="E3" s="143" t="s">
        <v>5</v>
      </c>
      <c r="F3" s="143" t="s">
        <v>40</v>
      </c>
      <c r="G3" s="143" t="s">
        <v>52</v>
      </c>
      <c r="H3" s="143" t="s">
        <v>82</v>
      </c>
      <c r="I3" s="143" t="s">
        <v>26</v>
      </c>
      <c r="J3" s="143" t="s">
        <v>52</v>
      </c>
      <c r="K3" s="143" t="s">
        <v>82</v>
      </c>
      <c r="L3" s="146" t="s">
        <v>26</v>
      </c>
      <c r="M3" s="144" t="s">
        <v>55</v>
      </c>
      <c r="N3" s="145" t="s">
        <v>98</v>
      </c>
    </row>
    <row r="4" spans="1:14" ht="22.5" customHeight="1">
      <c r="B4" s="56"/>
      <c r="C4" s="57" t="s">
        <v>53</v>
      </c>
      <c r="D4" s="58"/>
      <c r="E4" s="58"/>
      <c r="F4" s="58"/>
      <c r="G4" s="140"/>
      <c r="H4" s="140"/>
      <c r="I4" s="147">
        <f>G4*H4</f>
        <v>0</v>
      </c>
      <c r="J4" s="140"/>
      <c r="K4" s="140"/>
      <c r="L4" s="148">
        <f>J4*K4</f>
        <v>0</v>
      </c>
      <c r="M4" s="149">
        <f>I4+L4</f>
        <v>0</v>
      </c>
      <c r="N4" s="150"/>
    </row>
    <row r="5" spans="1:14" ht="16.5">
      <c r="B5" s="105">
        <v>1</v>
      </c>
      <c r="C5" s="28" t="s">
        <v>9</v>
      </c>
      <c r="D5" s="59">
        <v>9</v>
      </c>
      <c r="E5" s="505">
        <v>358</v>
      </c>
      <c r="F5" s="532">
        <v>3846</v>
      </c>
      <c r="G5" s="140"/>
      <c r="H5" s="140"/>
      <c r="I5" s="147">
        <f t="shared" ref="I5:I19" si="0">G5*H5</f>
        <v>0</v>
      </c>
      <c r="J5" s="140"/>
      <c r="K5" s="140"/>
      <c r="L5" s="148">
        <f t="shared" ref="L5:L19" si="1">J5*K5</f>
        <v>0</v>
      </c>
      <c r="M5" s="149">
        <f t="shared" ref="M5:M19" si="2">I5+L5</f>
        <v>0</v>
      </c>
      <c r="N5" s="151"/>
    </row>
    <row r="6" spans="1:14" ht="16.5">
      <c r="B6" s="105">
        <v>2</v>
      </c>
      <c r="C6" s="28" t="s">
        <v>2</v>
      </c>
      <c r="D6" s="59">
        <v>8</v>
      </c>
      <c r="E6" s="505">
        <v>125</v>
      </c>
      <c r="F6" s="532">
        <v>569</v>
      </c>
      <c r="G6" s="140"/>
      <c r="H6" s="140"/>
      <c r="I6" s="147">
        <f t="shared" si="0"/>
        <v>0</v>
      </c>
      <c r="J6" s="140"/>
      <c r="K6" s="140"/>
      <c r="L6" s="148">
        <f t="shared" si="1"/>
        <v>0</v>
      </c>
      <c r="M6" s="149">
        <f t="shared" si="2"/>
        <v>0</v>
      </c>
      <c r="N6" s="151"/>
    </row>
    <row r="7" spans="1:14" ht="16.5">
      <c r="B7" s="105">
        <v>3</v>
      </c>
      <c r="C7" s="28" t="s">
        <v>10</v>
      </c>
      <c r="D7" s="59">
        <v>7</v>
      </c>
      <c r="E7" s="505">
        <v>261</v>
      </c>
      <c r="F7" s="532">
        <v>1795</v>
      </c>
      <c r="G7" s="140"/>
      <c r="H7" s="140"/>
      <c r="I7" s="147">
        <f t="shared" si="0"/>
        <v>0</v>
      </c>
      <c r="J7" s="140"/>
      <c r="K7" s="140"/>
      <c r="L7" s="148">
        <f t="shared" si="1"/>
        <v>0</v>
      </c>
      <c r="M7" s="149">
        <f t="shared" si="2"/>
        <v>0</v>
      </c>
      <c r="N7" s="151"/>
    </row>
    <row r="8" spans="1:14" ht="16.5">
      <c r="B8" s="105">
        <v>4</v>
      </c>
      <c r="C8" s="28" t="s">
        <v>11</v>
      </c>
      <c r="D8" s="59">
        <v>10</v>
      </c>
      <c r="E8" s="505">
        <v>412</v>
      </c>
      <c r="F8" s="532">
        <v>3748</v>
      </c>
      <c r="G8" s="140"/>
      <c r="H8" s="140"/>
      <c r="I8" s="147">
        <f t="shared" si="0"/>
        <v>0</v>
      </c>
      <c r="J8" s="140"/>
      <c r="K8" s="140"/>
      <c r="L8" s="148">
        <f t="shared" si="1"/>
        <v>0</v>
      </c>
      <c r="M8" s="149">
        <f t="shared" si="2"/>
        <v>0</v>
      </c>
      <c r="N8" s="151"/>
    </row>
    <row r="9" spans="1:14" ht="16.5">
      <c r="B9" s="105">
        <v>5</v>
      </c>
      <c r="C9" s="54" t="s">
        <v>12</v>
      </c>
      <c r="D9" s="60">
        <v>22</v>
      </c>
      <c r="E9" s="506">
        <v>387</v>
      </c>
      <c r="F9" s="533">
        <v>1559</v>
      </c>
      <c r="G9" s="140"/>
      <c r="H9" s="140"/>
      <c r="I9" s="147">
        <f t="shared" si="0"/>
        <v>0</v>
      </c>
      <c r="J9" s="140"/>
      <c r="K9" s="140"/>
      <c r="L9" s="152">
        <f t="shared" si="1"/>
        <v>0</v>
      </c>
      <c r="M9" s="149">
        <f t="shared" si="2"/>
        <v>0</v>
      </c>
      <c r="N9" s="153"/>
    </row>
    <row r="10" spans="1:14" ht="16.5">
      <c r="B10" s="105">
        <v>6</v>
      </c>
      <c r="C10" s="28" t="s">
        <v>116</v>
      </c>
      <c r="D10" s="60">
        <v>15</v>
      </c>
      <c r="E10" s="506">
        <v>297</v>
      </c>
      <c r="F10" s="533">
        <v>1096</v>
      </c>
      <c r="G10" s="140"/>
      <c r="H10" s="140"/>
      <c r="I10" s="147">
        <f t="shared" si="0"/>
        <v>0</v>
      </c>
      <c r="J10" s="140"/>
      <c r="K10" s="140"/>
      <c r="L10" s="152">
        <f t="shared" si="1"/>
        <v>0</v>
      </c>
      <c r="M10" s="149">
        <f t="shared" si="2"/>
        <v>0</v>
      </c>
      <c r="N10" s="153"/>
    </row>
    <row r="11" spans="1:14" ht="16.5">
      <c r="B11" s="105">
        <v>7</v>
      </c>
      <c r="C11" s="28" t="s">
        <v>117</v>
      </c>
      <c r="D11" s="60">
        <v>10</v>
      </c>
      <c r="E11" s="506">
        <v>478</v>
      </c>
      <c r="F11" s="533">
        <v>4168</v>
      </c>
      <c r="G11" s="140"/>
      <c r="H11" s="140"/>
      <c r="I11" s="147">
        <f t="shared" si="0"/>
        <v>0</v>
      </c>
      <c r="J11" s="140"/>
      <c r="K11" s="140"/>
      <c r="L11" s="152">
        <f t="shared" si="1"/>
        <v>0</v>
      </c>
      <c r="M11" s="149">
        <f t="shared" si="2"/>
        <v>0</v>
      </c>
      <c r="N11" s="153"/>
    </row>
    <row r="12" spans="1:14" ht="16.5">
      <c r="B12" s="105">
        <v>8</v>
      </c>
      <c r="C12" s="106" t="s">
        <v>118</v>
      </c>
      <c r="D12" s="59">
        <v>9</v>
      </c>
      <c r="E12" s="505">
        <v>364</v>
      </c>
      <c r="F12" s="533">
        <v>3805</v>
      </c>
      <c r="G12" s="140"/>
      <c r="H12" s="140"/>
      <c r="I12" s="147">
        <f t="shared" si="0"/>
        <v>0</v>
      </c>
      <c r="J12" s="140"/>
      <c r="K12" s="140"/>
      <c r="L12" s="152">
        <f t="shared" si="1"/>
        <v>0</v>
      </c>
      <c r="M12" s="149">
        <f t="shared" si="2"/>
        <v>0</v>
      </c>
      <c r="N12" s="153"/>
    </row>
    <row r="13" spans="1:14" ht="16.5">
      <c r="B13" s="105">
        <v>9</v>
      </c>
      <c r="C13" s="28" t="s">
        <v>119</v>
      </c>
      <c r="D13" s="102">
        <v>5</v>
      </c>
      <c r="E13" s="506">
        <v>55</v>
      </c>
      <c r="F13" s="533">
        <v>142</v>
      </c>
      <c r="G13" s="140"/>
      <c r="H13" s="140"/>
      <c r="I13" s="147">
        <f t="shared" si="0"/>
        <v>0</v>
      </c>
      <c r="J13" s="140"/>
      <c r="K13" s="140"/>
      <c r="L13" s="152">
        <f t="shared" si="1"/>
        <v>0</v>
      </c>
      <c r="M13" s="149">
        <f t="shared" si="2"/>
        <v>0</v>
      </c>
      <c r="N13" s="153"/>
    </row>
    <row r="14" spans="1:14" ht="16.5">
      <c r="B14" s="105">
        <v>10</v>
      </c>
      <c r="C14" s="28" t="s">
        <v>120</v>
      </c>
      <c r="D14" s="60">
        <v>6</v>
      </c>
      <c r="E14" s="506">
        <v>108</v>
      </c>
      <c r="F14" s="61">
        <v>531</v>
      </c>
      <c r="G14" s="140"/>
      <c r="H14" s="140"/>
      <c r="I14" s="147">
        <f t="shared" si="0"/>
        <v>0</v>
      </c>
      <c r="J14" s="140"/>
      <c r="K14" s="140"/>
      <c r="L14" s="152">
        <f t="shared" si="1"/>
        <v>0</v>
      </c>
      <c r="M14" s="149">
        <f t="shared" si="2"/>
        <v>0</v>
      </c>
      <c r="N14" s="153"/>
    </row>
    <row r="15" spans="1:14" ht="16.5">
      <c r="B15" s="105">
        <v>11</v>
      </c>
      <c r="C15" s="28" t="s">
        <v>125</v>
      </c>
      <c r="D15" s="60">
        <v>16</v>
      </c>
      <c r="E15" s="506">
        <v>565</v>
      </c>
      <c r="F15" s="61">
        <v>3867</v>
      </c>
      <c r="G15" s="140"/>
      <c r="H15" s="140"/>
      <c r="I15" s="147">
        <f t="shared" si="0"/>
        <v>0</v>
      </c>
      <c r="J15" s="140"/>
      <c r="K15" s="140"/>
      <c r="L15" s="152">
        <f t="shared" si="1"/>
        <v>0</v>
      </c>
      <c r="M15" s="149">
        <f t="shared" si="2"/>
        <v>0</v>
      </c>
      <c r="N15" s="153"/>
    </row>
    <row r="16" spans="1:14" ht="16.5">
      <c r="B16" s="105">
        <v>12</v>
      </c>
      <c r="C16" s="28" t="s">
        <v>123</v>
      </c>
      <c r="D16" s="60">
        <v>15</v>
      </c>
      <c r="E16" s="506">
        <v>420</v>
      </c>
      <c r="F16" s="61">
        <v>2537</v>
      </c>
      <c r="G16" s="140"/>
      <c r="H16" s="140"/>
      <c r="I16" s="147">
        <f t="shared" si="0"/>
        <v>0</v>
      </c>
      <c r="J16" s="140"/>
      <c r="K16" s="140"/>
      <c r="L16" s="152">
        <f t="shared" si="1"/>
        <v>0</v>
      </c>
      <c r="M16" s="149">
        <f t="shared" si="2"/>
        <v>0</v>
      </c>
      <c r="N16" s="153"/>
    </row>
    <row r="17" spans="2:14" ht="16.5">
      <c r="B17" s="105">
        <v>13</v>
      </c>
      <c r="C17" s="28" t="s">
        <v>121</v>
      </c>
      <c r="D17" s="60">
        <v>10</v>
      </c>
      <c r="E17" s="506">
        <v>300</v>
      </c>
      <c r="F17" s="61">
        <v>2323</v>
      </c>
      <c r="G17" s="140"/>
      <c r="H17" s="140"/>
      <c r="I17" s="147">
        <f t="shared" si="0"/>
        <v>0</v>
      </c>
      <c r="J17" s="140"/>
      <c r="K17" s="140"/>
      <c r="L17" s="152">
        <f t="shared" si="1"/>
        <v>0</v>
      </c>
      <c r="M17" s="149">
        <f t="shared" si="2"/>
        <v>0</v>
      </c>
      <c r="N17" s="153"/>
    </row>
    <row r="18" spans="2:14" ht="16.5">
      <c r="B18" s="105">
        <v>14</v>
      </c>
      <c r="C18" s="28" t="s">
        <v>122</v>
      </c>
      <c r="D18" s="60">
        <v>8</v>
      </c>
      <c r="E18" s="506">
        <v>251</v>
      </c>
      <c r="F18" s="61">
        <v>1318</v>
      </c>
      <c r="G18" s="140"/>
      <c r="H18" s="140"/>
      <c r="I18" s="147">
        <f t="shared" si="0"/>
        <v>0</v>
      </c>
      <c r="J18" s="140"/>
      <c r="K18" s="140"/>
      <c r="L18" s="152">
        <f t="shared" si="1"/>
        <v>0</v>
      </c>
      <c r="M18" s="149">
        <f t="shared" si="2"/>
        <v>0</v>
      </c>
      <c r="N18" s="153"/>
    </row>
    <row r="19" spans="2:14" ht="17.25" thickBot="1">
      <c r="B19" s="105">
        <v>15</v>
      </c>
      <c r="C19" s="28" t="s">
        <v>124</v>
      </c>
      <c r="D19" s="103">
        <v>14</v>
      </c>
      <c r="E19" s="507">
        <v>508</v>
      </c>
      <c r="F19" s="104">
        <v>2927</v>
      </c>
      <c r="G19" s="140"/>
      <c r="H19" s="140"/>
      <c r="I19" s="147">
        <f t="shared" si="0"/>
        <v>0</v>
      </c>
      <c r="J19" s="140"/>
      <c r="K19" s="140"/>
      <c r="L19" s="152">
        <f t="shared" si="1"/>
        <v>0</v>
      </c>
      <c r="M19" s="149">
        <f t="shared" si="2"/>
        <v>0</v>
      </c>
      <c r="N19" s="154"/>
    </row>
    <row r="20" spans="2:14" ht="19.5" customHeight="1" thickBot="1">
      <c r="B20" s="225"/>
      <c r="C20" s="226" t="s">
        <v>13</v>
      </c>
      <c r="D20" s="534">
        <f>SUM(D4:D19)</f>
        <v>164</v>
      </c>
      <c r="E20" s="534">
        <f>SUM(E4:E19)</f>
        <v>4889</v>
      </c>
      <c r="F20" s="534">
        <f>SUM(F4:F19)</f>
        <v>34231</v>
      </c>
      <c r="G20" s="227"/>
      <c r="H20" s="227"/>
      <c r="I20" s="228">
        <f>SUM(I4:I19)</f>
        <v>0</v>
      </c>
      <c r="J20" s="228"/>
      <c r="K20" s="228"/>
      <c r="L20" s="229">
        <f>SUM(L4:L19)</f>
        <v>0</v>
      </c>
      <c r="M20" s="164">
        <f>SUM(M4:M19)</f>
        <v>0</v>
      </c>
      <c r="N20" s="230"/>
    </row>
  </sheetData>
  <mergeCells count="3">
    <mergeCell ref="G2:I2"/>
    <mergeCell ref="J2:L2"/>
    <mergeCell ref="A1:C1"/>
  </mergeCells>
  <pageMargins left="0.7" right="0.7" top="0.75" bottom="0.75" header="0.3" footer="0.3"/>
  <pageSetup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showGridLines="0" view="pageBreakPreview" topLeftCell="A115" zoomScaleNormal="100" zoomScaleSheetLayoutView="100" workbookViewId="0">
      <selection activeCell="B100" sqref="B100"/>
    </sheetView>
  </sheetViews>
  <sheetFormatPr defaultRowHeight="15"/>
  <cols>
    <col min="1" max="1" width="5.42578125" customWidth="1"/>
    <col min="2" max="2" width="25.5703125" customWidth="1"/>
    <col min="3" max="3" width="17" customWidth="1"/>
    <col min="4" max="4" width="41" customWidth="1"/>
    <col min="5" max="5" width="13.140625" customWidth="1"/>
    <col min="6" max="6" width="14" customWidth="1"/>
    <col min="7" max="7" width="14.28515625" customWidth="1"/>
  </cols>
  <sheetData>
    <row r="1" spans="1:7">
      <c r="A1" s="587" t="s">
        <v>102</v>
      </c>
      <c r="B1" s="587"/>
    </row>
    <row r="2" spans="1:7" ht="22.5" customHeight="1" thickBot="1">
      <c r="B2" s="29" t="s">
        <v>83</v>
      </c>
    </row>
    <row r="3" spans="1:7" ht="21" customHeight="1" thickBot="1">
      <c r="A3" s="231">
        <v>1</v>
      </c>
      <c r="B3" s="52" t="s">
        <v>96</v>
      </c>
      <c r="C3" s="30"/>
      <c r="D3" s="30"/>
      <c r="E3" s="30"/>
      <c r="F3" s="40"/>
      <c r="G3" s="42"/>
    </row>
    <row r="4" spans="1:7" ht="18.75" customHeight="1" thickBot="1">
      <c r="A4" s="31" t="s">
        <v>1</v>
      </c>
      <c r="B4" s="32" t="s">
        <v>84</v>
      </c>
      <c r="C4" s="33" t="s">
        <v>85</v>
      </c>
      <c r="D4" s="33" t="s">
        <v>86</v>
      </c>
      <c r="E4" s="33" t="s">
        <v>87</v>
      </c>
      <c r="F4" s="41" t="s">
        <v>65</v>
      </c>
      <c r="G4" s="43" t="s">
        <v>4</v>
      </c>
    </row>
    <row r="5" spans="1:7" ht="15.75">
      <c r="A5" s="1"/>
      <c r="B5" s="280"/>
      <c r="C5" s="280"/>
      <c r="D5" s="280"/>
      <c r="E5" s="280"/>
      <c r="F5" s="281"/>
      <c r="G5" s="232">
        <f>E5*F5</f>
        <v>0</v>
      </c>
    </row>
    <row r="6" spans="1:7" ht="15.75">
      <c r="A6" s="2"/>
      <c r="B6" s="282"/>
      <c r="C6" s="282"/>
      <c r="D6" s="282"/>
      <c r="E6" s="282"/>
      <c r="F6" s="283"/>
      <c r="G6" s="233">
        <f t="shared" ref="G6:G14" si="0">E6*F6</f>
        <v>0</v>
      </c>
    </row>
    <row r="7" spans="1:7" ht="15.75">
      <c r="A7" s="2"/>
      <c r="B7" s="245"/>
      <c r="C7" s="245"/>
      <c r="D7" s="245"/>
      <c r="E7" s="245"/>
      <c r="F7" s="246"/>
      <c r="G7" s="233">
        <f t="shared" si="0"/>
        <v>0</v>
      </c>
    </row>
    <row r="8" spans="1:7" ht="15.75">
      <c r="A8" s="2"/>
      <c r="B8" s="245"/>
      <c r="C8" s="245"/>
      <c r="D8" s="245"/>
      <c r="E8" s="245"/>
      <c r="F8" s="246"/>
      <c r="G8" s="233">
        <f t="shared" si="0"/>
        <v>0</v>
      </c>
    </row>
    <row r="9" spans="1:7" ht="15.75">
      <c r="A9" s="2"/>
      <c r="B9" s="245"/>
      <c r="C9" s="245"/>
      <c r="D9" s="245"/>
      <c r="E9" s="245"/>
      <c r="F9" s="246"/>
      <c r="G9" s="233">
        <f t="shared" si="0"/>
        <v>0</v>
      </c>
    </row>
    <row r="10" spans="1:7" ht="15.75">
      <c r="A10" s="2"/>
      <c r="B10" s="245"/>
      <c r="C10" s="245"/>
      <c r="D10" s="245"/>
      <c r="E10" s="245"/>
      <c r="F10" s="246"/>
      <c r="G10" s="233">
        <f t="shared" si="0"/>
        <v>0</v>
      </c>
    </row>
    <row r="11" spans="1:7" ht="15.75">
      <c r="A11" s="2"/>
      <c r="B11" s="245"/>
      <c r="C11" s="245"/>
      <c r="D11" s="245"/>
      <c r="E11" s="245"/>
      <c r="F11" s="246"/>
      <c r="G11" s="233">
        <f t="shared" si="0"/>
        <v>0</v>
      </c>
    </row>
    <row r="12" spans="1:7" ht="15.75">
      <c r="A12" s="2"/>
      <c r="B12" s="245"/>
      <c r="C12" s="245"/>
      <c r="D12" s="245"/>
      <c r="E12" s="245"/>
      <c r="F12" s="246"/>
      <c r="G12" s="233">
        <f t="shared" si="0"/>
        <v>0</v>
      </c>
    </row>
    <row r="13" spans="1:7" ht="15.75">
      <c r="A13" s="2"/>
      <c r="B13" s="245"/>
      <c r="C13" s="245"/>
      <c r="D13" s="245"/>
      <c r="E13" s="245"/>
      <c r="F13" s="246"/>
      <c r="G13" s="233">
        <f t="shared" si="0"/>
        <v>0</v>
      </c>
    </row>
    <row r="14" spans="1:7" ht="16.5" thickBot="1">
      <c r="A14" s="3"/>
      <c r="B14" s="247"/>
      <c r="C14" s="247"/>
      <c r="D14" s="247"/>
      <c r="E14" s="247"/>
      <c r="F14" s="248"/>
      <c r="G14" s="234">
        <f t="shared" si="0"/>
        <v>0</v>
      </c>
    </row>
    <row r="15" spans="1:7" ht="19.5" thickBot="1">
      <c r="A15" s="236"/>
      <c r="B15" s="237"/>
      <c r="C15" s="237"/>
      <c r="D15" s="237"/>
      <c r="E15" s="237"/>
      <c r="F15" s="238"/>
      <c r="G15" s="235">
        <f>SUM(G5:G14)</f>
        <v>0</v>
      </c>
    </row>
    <row r="16" spans="1:7" ht="15.75" thickBot="1">
      <c r="A16" s="27"/>
      <c r="B16" s="27"/>
      <c r="C16" s="27"/>
      <c r="D16" s="27"/>
      <c r="E16" s="27"/>
      <c r="F16" s="27"/>
      <c r="G16" s="27"/>
    </row>
    <row r="17" spans="1:7" s="7" customFormat="1" ht="22.5" customHeight="1" thickBot="1">
      <c r="A17" s="231">
        <v>2</v>
      </c>
      <c r="B17" s="45" t="s">
        <v>88</v>
      </c>
      <c r="C17" s="36"/>
      <c r="D17" s="36"/>
      <c r="E17" s="36"/>
      <c r="F17" s="36"/>
      <c r="G17" s="78"/>
    </row>
    <row r="18" spans="1:7" ht="20.25" customHeight="1" thickBot="1">
      <c r="A18" s="38"/>
      <c r="B18" s="37" t="s">
        <v>62</v>
      </c>
      <c r="C18" s="37" t="s">
        <v>63</v>
      </c>
      <c r="D18" s="37" t="s">
        <v>86</v>
      </c>
      <c r="E18" s="37" t="s">
        <v>64</v>
      </c>
      <c r="F18" s="77" t="s">
        <v>65</v>
      </c>
      <c r="G18" s="79" t="s">
        <v>4</v>
      </c>
    </row>
    <row r="19" spans="1:7" ht="20.25" customHeight="1" thickBot="1">
      <c r="A19" s="35"/>
      <c r="B19" s="45" t="s">
        <v>93</v>
      </c>
      <c r="C19" s="39"/>
      <c r="D19" s="39"/>
      <c r="E19" s="39"/>
      <c r="F19" s="39"/>
      <c r="G19" s="42"/>
    </row>
    <row r="20" spans="1:7">
      <c r="A20" s="34">
        <v>1</v>
      </c>
      <c r="B20" s="243"/>
      <c r="C20" s="243"/>
      <c r="D20" s="243"/>
      <c r="E20" s="243"/>
      <c r="F20" s="244"/>
      <c r="G20" s="239">
        <f t="shared" ref="G20:G24" si="1">E20*F20</f>
        <v>0</v>
      </c>
    </row>
    <row r="21" spans="1:7">
      <c r="A21" s="8">
        <v>2</v>
      </c>
      <c r="B21" s="245"/>
      <c r="C21" s="245"/>
      <c r="D21" s="245"/>
      <c r="E21" s="245"/>
      <c r="F21" s="246"/>
      <c r="G21" s="240">
        <f t="shared" si="1"/>
        <v>0</v>
      </c>
    </row>
    <row r="22" spans="1:7">
      <c r="A22" s="8">
        <v>3</v>
      </c>
      <c r="B22" s="245"/>
      <c r="C22" s="245"/>
      <c r="D22" s="245"/>
      <c r="E22" s="245"/>
      <c r="F22" s="246"/>
      <c r="G22" s="240">
        <f t="shared" si="1"/>
        <v>0</v>
      </c>
    </row>
    <row r="23" spans="1:7">
      <c r="A23" s="8">
        <v>4</v>
      </c>
      <c r="B23" s="245"/>
      <c r="C23" s="245"/>
      <c r="D23" s="245"/>
      <c r="E23" s="245"/>
      <c r="F23" s="246"/>
      <c r="G23" s="240">
        <f t="shared" si="1"/>
        <v>0</v>
      </c>
    </row>
    <row r="24" spans="1:7" ht="15.75" thickBot="1">
      <c r="A24" s="44">
        <v>5</v>
      </c>
      <c r="B24" s="247"/>
      <c r="C24" s="247"/>
      <c r="D24" s="247"/>
      <c r="E24" s="247"/>
      <c r="F24" s="248"/>
      <c r="G24" s="241">
        <f t="shared" si="1"/>
        <v>0</v>
      </c>
    </row>
    <row r="25" spans="1:7" ht="15.75" thickBot="1">
      <c r="A25" s="236"/>
      <c r="B25" s="237" t="s">
        <v>13</v>
      </c>
      <c r="C25" s="237"/>
      <c r="D25" s="237"/>
      <c r="E25" s="237"/>
      <c r="F25" s="238"/>
      <c r="G25" s="242">
        <f>SUM(G20:G24)</f>
        <v>0</v>
      </c>
    </row>
    <row r="26" spans="1:7" ht="16.5" thickBot="1">
      <c r="A26" s="35"/>
      <c r="B26" s="45" t="s">
        <v>92</v>
      </c>
      <c r="C26" s="39"/>
      <c r="D26" s="39"/>
      <c r="E26" s="39"/>
      <c r="F26" s="39"/>
      <c r="G26" s="42"/>
    </row>
    <row r="27" spans="1:7">
      <c r="A27" s="34">
        <v>1</v>
      </c>
      <c r="B27" s="243"/>
      <c r="C27" s="243"/>
      <c r="D27" s="243"/>
      <c r="E27" s="243"/>
      <c r="F27" s="244"/>
      <c r="G27" s="239">
        <f t="shared" ref="G27:G31" si="2">E27*F27</f>
        <v>0</v>
      </c>
    </row>
    <row r="28" spans="1:7">
      <c r="A28" s="8">
        <v>2</v>
      </c>
      <c r="B28" s="245"/>
      <c r="C28" s="245"/>
      <c r="D28" s="245"/>
      <c r="E28" s="245"/>
      <c r="F28" s="246"/>
      <c r="G28" s="240">
        <f t="shared" si="2"/>
        <v>0</v>
      </c>
    </row>
    <row r="29" spans="1:7">
      <c r="A29" s="8">
        <v>3</v>
      </c>
      <c r="B29" s="245"/>
      <c r="C29" s="245"/>
      <c r="D29" s="245"/>
      <c r="E29" s="245"/>
      <c r="F29" s="246"/>
      <c r="G29" s="240">
        <f t="shared" si="2"/>
        <v>0</v>
      </c>
    </row>
    <row r="30" spans="1:7">
      <c r="A30" s="8">
        <v>4</v>
      </c>
      <c r="B30" s="245"/>
      <c r="C30" s="245"/>
      <c r="D30" s="245"/>
      <c r="E30" s="245"/>
      <c r="F30" s="246"/>
      <c r="G30" s="240">
        <f t="shared" si="2"/>
        <v>0</v>
      </c>
    </row>
    <row r="31" spans="1:7" ht="15.75" thickBot="1">
      <c r="A31" s="44">
        <v>5</v>
      </c>
      <c r="B31" s="247"/>
      <c r="C31" s="247"/>
      <c r="D31" s="247"/>
      <c r="E31" s="247"/>
      <c r="F31" s="248"/>
      <c r="G31" s="241">
        <f t="shared" si="2"/>
        <v>0</v>
      </c>
    </row>
    <row r="32" spans="1:7" ht="15.75" thickBot="1">
      <c r="A32" s="236"/>
      <c r="B32" s="237" t="s">
        <v>13</v>
      </c>
      <c r="C32" s="237"/>
      <c r="D32" s="237"/>
      <c r="E32" s="237"/>
      <c r="F32" s="238"/>
      <c r="G32" s="242">
        <f>SUM(G27:G31)</f>
        <v>0</v>
      </c>
    </row>
    <row r="33" spans="1:7" ht="16.5" thickBot="1">
      <c r="A33" s="35"/>
      <c r="B33" s="45" t="s">
        <v>91</v>
      </c>
      <c r="C33" s="39"/>
      <c r="D33" s="39"/>
      <c r="E33" s="39"/>
      <c r="F33" s="39"/>
      <c r="G33" s="42"/>
    </row>
    <row r="34" spans="1:7">
      <c r="A34" s="34">
        <v>1</v>
      </c>
      <c r="B34" s="243"/>
      <c r="C34" s="243"/>
      <c r="D34" s="243"/>
      <c r="E34" s="243"/>
      <c r="F34" s="244"/>
      <c r="G34" s="239">
        <f t="shared" ref="G34:G38" si="3">E34*F34</f>
        <v>0</v>
      </c>
    </row>
    <row r="35" spans="1:7">
      <c r="A35" s="8">
        <v>2</v>
      </c>
      <c r="B35" s="245"/>
      <c r="C35" s="245"/>
      <c r="D35" s="245"/>
      <c r="E35" s="245"/>
      <c r="F35" s="246"/>
      <c r="G35" s="240">
        <f t="shared" si="3"/>
        <v>0</v>
      </c>
    </row>
    <row r="36" spans="1:7">
      <c r="A36" s="8">
        <v>3</v>
      </c>
      <c r="B36" s="245"/>
      <c r="C36" s="245"/>
      <c r="D36" s="245"/>
      <c r="E36" s="245"/>
      <c r="F36" s="246"/>
      <c r="G36" s="240">
        <f t="shared" si="3"/>
        <v>0</v>
      </c>
    </row>
    <row r="37" spans="1:7">
      <c r="A37" s="8">
        <v>4</v>
      </c>
      <c r="B37" s="245"/>
      <c r="C37" s="245"/>
      <c r="D37" s="245"/>
      <c r="E37" s="245"/>
      <c r="F37" s="246"/>
      <c r="G37" s="240">
        <f t="shared" si="3"/>
        <v>0</v>
      </c>
    </row>
    <row r="38" spans="1:7" ht="15.75" thickBot="1">
      <c r="A38" s="44">
        <v>5</v>
      </c>
      <c r="B38" s="247"/>
      <c r="C38" s="247"/>
      <c r="D38" s="247"/>
      <c r="E38" s="247"/>
      <c r="F38" s="248"/>
      <c r="G38" s="241">
        <f t="shared" si="3"/>
        <v>0</v>
      </c>
    </row>
    <row r="39" spans="1:7" ht="15.75" thickBot="1">
      <c r="A39" s="47"/>
      <c r="B39" s="237" t="s">
        <v>13</v>
      </c>
      <c r="C39" s="237"/>
      <c r="D39" s="237"/>
      <c r="E39" s="237"/>
      <c r="F39" s="238"/>
      <c r="G39" s="242">
        <f>SUM(G34:G38)</f>
        <v>0</v>
      </c>
    </row>
    <row r="40" spans="1:7" ht="16.5" thickBot="1">
      <c r="A40" s="35"/>
      <c r="B40" s="45" t="s">
        <v>89</v>
      </c>
      <c r="C40" s="39"/>
      <c r="D40" s="39"/>
      <c r="E40" s="39"/>
      <c r="F40" s="39"/>
      <c r="G40" s="42"/>
    </row>
    <row r="41" spans="1:7">
      <c r="A41" s="34">
        <v>1</v>
      </c>
      <c r="B41" s="243"/>
      <c r="C41" s="243"/>
      <c r="D41" s="243"/>
      <c r="E41" s="243"/>
      <c r="F41" s="244"/>
      <c r="G41" s="239">
        <f t="shared" ref="G41:G45" si="4">E41*F41</f>
        <v>0</v>
      </c>
    </row>
    <row r="42" spans="1:7">
      <c r="A42" s="8">
        <v>2</v>
      </c>
      <c r="B42" s="245"/>
      <c r="C42" s="245"/>
      <c r="D42" s="245"/>
      <c r="E42" s="245"/>
      <c r="F42" s="246"/>
      <c r="G42" s="240">
        <f t="shared" si="4"/>
        <v>0</v>
      </c>
    </row>
    <row r="43" spans="1:7">
      <c r="A43" s="8">
        <v>3</v>
      </c>
      <c r="B43" s="245"/>
      <c r="C43" s="245"/>
      <c r="D43" s="245"/>
      <c r="E43" s="245"/>
      <c r="F43" s="246"/>
      <c r="G43" s="240">
        <f t="shared" si="4"/>
        <v>0</v>
      </c>
    </row>
    <row r="44" spans="1:7">
      <c r="A44" s="8">
        <v>4</v>
      </c>
      <c r="B44" s="245"/>
      <c r="C44" s="245"/>
      <c r="D44" s="245"/>
      <c r="E44" s="245"/>
      <c r="F44" s="246"/>
      <c r="G44" s="240">
        <f t="shared" si="4"/>
        <v>0</v>
      </c>
    </row>
    <row r="45" spans="1:7" ht="15.75" thickBot="1">
      <c r="A45" s="44">
        <v>5</v>
      </c>
      <c r="B45" s="247"/>
      <c r="C45" s="247"/>
      <c r="D45" s="247"/>
      <c r="E45" s="247"/>
      <c r="F45" s="248"/>
      <c r="G45" s="241">
        <f t="shared" si="4"/>
        <v>0</v>
      </c>
    </row>
    <row r="46" spans="1:7" ht="15.75" thickBot="1">
      <c r="A46" s="46"/>
      <c r="B46" s="237" t="s">
        <v>13</v>
      </c>
      <c r="C46" s="237"/>
      <c r="D46" s="237"/>
      <c r="E46" s="237"/>
      <c r="F46" s="238"/>
      <c r="G46" s="242">
        <f>SUM(G41:G45)</f>
        <v>0</v>
      </c>
    </row>
    <row r="47" spans="1:7" ht="16.5" thickBot="1">
      <c r="A47" s="35"/>
      <c r="B47" s="45" t="s">
        <v>90</v>
      </c>
      <c r="C47" s="39"/>
      <c r="D47" s="39"/>
      <c r="E47" s="39"/>
      <c r="F47" s="39"/>
      <c r="G47" s="42"/>
    </row>
    <row r="48" spans="1:7">
      <c r="A48" s="34">
        <v>1</v>
      </c>
      <c r="B48" s="243"/>
      <c r="C48" s="243"/>
      <c r="D48" s="243"/>
      <c r="E48" s="243"/>
      <c r="F48" s="244"/>
      <c r="G48" s="239">
        <f t="shared" ref="G48:G52" si="5">E48*F48</f>
        <v>0</v>
      </c>
    </row>
    <row r="49" spans="1:7">
      <c r="A49" s="8">
        <v>2</v>
      </c>
      <c r="B49" s="245"/>
      <c r="C49" s="245"/>
      <c r="D49" s="245"/>
      <c r="E49" s="245"/>
      <c r="F49" s="246"/>
      <c r="G49" s="240">
        <f t="shared" si="5"/>
        <v>0</v>
      </c>
    </row>
    <row r="50" spans="1:7">
      <c r="A50" s="8">
        <v>3</v>
      </c>
      <c r="B50" s="245"/>
      <c r="C50" s="245"/>
      <c r="D50" s="245"/>
      <c r="E50" s="245"/>
      <c r="F50" s="246"/>
      <c r="G50" s="240">
        <f t="shared" si="5"/>
        <v>0</v>
      </c>
    </row>
    <row r="51" spans="1:7">
      <c r="A51" s="8">
        <v>4</v>
      </c>
      <c r="B51" s="245"/>
      <c r="C51" s="245"/>
      <c r="D51" s="245"/>
      <c r="E51" s="245"/>
      <c r="F51" s="246"/>
      <c r="G51" s="240">
        <f t="shared" si="5"/>
        <v>0</v>
      </c>
    </row>
    <row r="52" spans="1:7" ht="15.75" thickBot="1">
      <c r="A52" s="8">
        <v>5</v>
      </c>
      <c r="B52" s="247"/>
      <c r="C52" s="247"/>
      <c r="D52" s="247"/>
      <c r="E52" s="247"/>
      <c r="F52" s="248"/>
      <c r="G52" s="241">
        <f t="shared" si="5"/>
        <v>0</v>
      </c>
    </row>
    <row r="53" spans="1:7" ht="15.75" thickBot="1">
      <c r="A53" s="46"/>
      <c r="B53" s="237" t="s">
        <v>13</v>
      </c>
      <c r="C53" s="237"/>
      <c r="D53" s="237"/>
      <c r="E53" s="237"/>
      <c r="F53" s="238"/>
      <c r="G53" s="242">
        <f>SUM(G48:G52)</f>
        <v>0</v>
      </c>
    </row>
    <row r="54" spans="1:7" ht="16.5" thickBot="1">
      <c r="A54" s="35"/>
      <c r="B54" s="45" t="s">
        <v>129</v>
      </c>
      <c r="C54" s="39"/>
      <c r="D54" s="39"/>
      <c r="E54" s="39"/>
      <c r="F54" s="39"/>
      <c r="G54" s="42"/>
    </row>
    <row r="55" spans="1:7">
      <c r="A55" s="34">
        <v>1</v>
      </c>
      <c r="B55" s="243"/>
      <c r="C55" s="243"/>
      <c r="D55" s="243"/>
      <c r="E55" s="243"/>
      <c r="F55" s="244"/>
      <c r="G55" s="239">
        <f t="shared" ref="G55:G59" si="6">E55*F55</f>
        <v>0</v>
      </c>
    </row>
    <row r="56" spans="1:7">
      <c r="A56" s="8">
        <v>2</v>
      </c>
      <c r="B56" s="245"/>
      <c r="C56" s="245"/>
      <c r="D56" s="245"/>
      <c r="E56" s="245"/>
      <c r="F56" s="246"/>
      <c r="G56" s="240">
        <f t="shared" si="6"/>
        <v>0</v>
      </c>
    </row>
    <row r="57" spans="1:7">
      <c r="A57" s="8">
        <v>3</v>
      </c>
      <c r="B57" s="245"/>
      <c r="C57" s="245"/>
      <c r="D57" s="245"/>
      <c r="E57" s="245"/>
      <c r="F57" s="246"/>
      <c r="G57" s="240">
        <f t="shared" si="6"/>
        <v>0</v>
      </c>
    </row>
    <row r="58" spans="1:7">
      <c r="A58" s="8">
        <v>4</v>
      </c>
      <c r="B58" s="245"/>
      <c r="C58" s="245"/>
      <c r="D58" s="245"/>
      <c r="E58" s="245"/>
      <c r="F58" s="246"/>
      <c r="G58" s="240">
        <f t="shared" si="6"/>
        <v>0</v>
      </c>
    </row>
    <row r="59" spans="1:7" ht="15.75" thickBot="1">
      <c r="A59" s="8">
        <v>5</v>
      </c>
      <c r="B59" s="247"/>
      <c r="C59" s="247"/>
      <c r="D59" s="247"/>
      <c r="E59" s="247"/>
      <c r="F59" s="248"/>
      <c r="G59" s="241">
        <f t="shared" si="6"/>
        <v>0</v>
      </c>
    </row>
    <row r="60" spans="1:7" ht="15.75" thickBot="1">
      <c r="A60" s="46"/>
      <c r="B60" s="237" t="s">
        <v>13</v>
      </c>
      <c r="C60" s="237"/>
      <c r="D60" s="237"/>
      <c r="E60" s="237"/>
      <c r="F60" s="238"/>
      <c r="G60" s="242">
        <f>SUM(G55:G59)</f>
        <v>0</v>
      </c>
    </row>
    <row r="61" spans="1:7" ht="16.5" thickBot="1">
      <c r="A61" s="35"/>
      <c r="B61" s="45" t="s">
        <v>130</v>
      </c>
      <c r="C61" s="39"/>
      <c r="D61" s="39"/>
      <c r="E61" s="39"/>
      <c r="F61" s="39"/>
      <c r="G61" s="42"/>
    </row>
    <row r="62" spans="1:7">
      <c r="A62" s="34">
        <v>1</v>
      </c>
      <c r="B62" s="243"/>
      <c r="C62" s="243"/>
      <c r="D62" s="243"/>
      <c r="E62" s="243"/>
      <c r="F62" s="244"/>
      <c r="G62" s="239">
        <f t="shared" ref="G62:G66" si="7">E62*F62</f>
        <v>0</v>
      </c>
    </row>
    <row r="63" spans="1:7">
      <c r="A63" s="8">
        <v>2</v>
      </c>
      <c r="B63" s="245"/>
      <c r="C63" s="245"/>
      <c r="D63" s="245"/>
      <c r="E63" s="245"/>
      <c r="F63" s="246"/>
      <c r="G63" s="240">
        <f t="shared" si="7"/>
        <v>0</v>
      </c>
    </row>
    <row r="64" spans="1:7">
      <c r="A64" s="8">
        <v>3</v>
      </c>
      <c r="B64" s="245"/>
      <c r="C64" s="245"/>
      <c r="D64" s="245"/>
      <c r="E64" s="245"/>
      <c r="F64" s="246"/>
      <c r="G64" s="240">
        <f t="shared" si="7"/>
        <v>0</v>
      </c>
    </row>
    <row r="65" spans="1:7">
      <c r="A65" s="8">
        <v>4</v>
      </c>
      <c r="B65" s="245"/>
      <c r="C65" s="245"/>
      <c r="D65" s="245"/>
      <c r="E65" s="245"/>
      <c r="F65" s="246"/>
      <c r="G65" s="240">
        <f t="shared" si="7"/>
        <v>0</v>
      </c>
    </row>
    <row r="66" spans="1:7" ht="15.75" thickBot="1">
      <c r="A66" s="8">
        <v>5</v>
      </c>
      <c r="B66" s="247"/>
      <c r="C66" s="247"/>
      <c r="D66" s="247"/>
      <c r="E66" s="247"/>
      <c r="F66" s="248"/>
      <c r="G66" s="241">
        <f t="shared" si="7"/>
        <v>0</v>
      </c>
    </row>
    <row r="67" spans="1:7" ht="15.75" thickBot="1">
      <c r="A67" s="46"/>
      <c r="B67" s="237" t="s">
        <v>13</v>
      </c>
      <c r="C67" s="237"/>
      <c r="D67" s="237"/>
      <c r="E67" s="237"/>
      <c r="F67" s="238"/>
      <c r="G67" s="242">
        <f>SUM(G62:G66)</f>
        <v>0</v>
      </c>
    </row>
    <row r="68" spans="1:7" ht="16.5" thickBot="1">
      <c r="A68" s="35"/>
      <c r="B68" s="45" t="s">
        <v>131</v>
      </c>
      <c r="C68" s="39"/>
      <c r="D68" s="39"/>
      <c r="E68" s="39"/>
      <c r="F68" s="39"/>
      <c r="G68" s="42"/>
    </row>
    <row r="69" spans="1:7">
      <c r="A69" s="34">
        <v>1</v>
      </c>
      <c r="B69" s="243"/>
      <c r="C69" s="243"/>
      <c r="D69" s="243"/>
      <c r="E69" s="243"/>
      <c r="F69" s="244"/>
      <c r="G69" s="239">
        <f t="shared" ref="G69:G73" si="8">E69*F69</f>
        <v>0</v>
      </c>
    </row>
    <row r="70" spans="1:7">
      <c r="A70" s="8">
        <v>2</v>
      </c>
      <c r="B70" s="245"/>
      <c r="C70" s="245"/>
      <c r="D70" s="245"/>
      <c r="E70" s="245"/>
      <c r="F70" s="246"/>
      <c r="G70" s="240">
        <f t="shared" si="8"/>
        <v>0</v>
      </c>
    </row>
    <row r="71" spans="1:7">
      <c r="A71" s="8">
        <v>3</v>
      </c>
      <c r="B71" s="245"/>
      <c r="C71" s="245"/>
      <c r="D71" s="245"/>
      <c r="E71" s="245"/>
      <c r="F71" s="246"/>
      <c r="G71" s="240">
        <f t="shared" si="8"/>
        <v>0</v>
      </c>
    </row>
    <row r="72" spans="1:7">
      <c r="A72" s="8">
        <v>4</v>
      </c>
      <c r="B72" s="245"/>
      <c r="C72" s="245"/>
      <c r="D72" s="245"/>
      <c r="E72" s="245"/>
      <c r="F72" s="246"/>
      <c r="G72" s="240">
        <f t="shared" si="8"/>
        <v>0</v>
      </c>
    </row>
    <row r="73" spans="1:7" ht="15.75" thickBot="1">
      <c r="A73" s="8">
        <v>5</v>
      </c>
      <c r="B73" s="247"/>
      <c r="C73" s="247"/>
      <c r="D73" s="247"/>
      <c r="E73" s="247"/>
      <c r="F73" s="248"/>
      <c r="G73" s="241">
        <f t="shared" si="8"/>
        <v>0</v>
      </c>
    </row>
    <row r="74" spans="1:7" ht="15.75" thickBot="1">
      <c r="A74" s="46"/>
      <c r="B74" s="237" t="s">
        <v>13</v>
      </c>
      <c r="C74" s="237"/>
      <c r="D74" s="237"/>
      <c r="E74" s="237"/>
      <c r="F74" s="238"/>
      <c r="G74" s="242">
        <f>SUM(G69:G73)</f>
        <v>0</v>
      </c>
    </row>
    <row r="75" spans="1:7" ht="16.5" thickBot="1">
      <c r="A75" s="35"/>
      <c r="B75" s="45" t="s">
        <v>132</v>
      </c>
      <c r="C75" s="39"/>
      <c r="D75" s="39"/>
      <c r="E75" s="39"/>
      <c r="F75" s="39"/>
      <c r="G75" s="42"/>
    </row>
    <row r="76" spans="1:7">
      <c r="A76" s="34">
        <v>1</v>
      </c>
      <c r="B76" s="243"/>
      <c r="C76" s="243"/>
      <c r="D76" s="243"/>
      <c r="E76" s="243"/>
      <c r="F76" s="244"/>
      <c r="G76" s="239">
        <f t="shared" ref="G76:G80" si="9">E76*F76</f>
        <v>0</v>
      </c>
    </row>
    <row r="77" spans="1:7">
      <c r="A77" s="8">
        <v>2</v>
      </c>
      <c r="B77" s="245"/>
      <c r="C77" s="245"/>
      <c r="D77" s="245"/>
      <c r="E77" s="245"/>
      <c r="F77" s="246"/>
      <c r="G77" s="240">
        <f t="shared" si="9"/>
        <v>0</v>
      </c>
    </row>
    <row r="78" spans="1:7">
      <c r="A78" s="8">
        <v>3</v>
      </c>
      <c r="B78" s="245"/>
      <c r="C78" s="245"/>
      <c r="D78" s="245"/>
      <c r="E78" s="245"/>
      <c r="F78" s="246"/>
      <c r="G78" s="240">
        <f t="shared" si="9"/>
        <v>0</v>
      </c>
    </row>
    <row r="79" spans="1:7">
      <c r="A79" s="8">
        <v>4</v>
      </c>
      <c r="B79" s="245"/>
      <c r="C79" s="245"/>
      <c r="D79" s="245"/>
      <c r="E79" s="245"/>
      <c r="F79" s="246"/>
      <c r="G79" s="240">
        <f t="shared" si="9"/>
        <v>0</v>
      </c>
    </row>
    <row r="80" spans="1:7" ht="15.75" thickBot="1">
      <c r="A80" s="8">
        <v>5</v>
      </c>
      <c r="B80" s="247"/>
      <c r="C80" s="247"/>
      <c r="D80" s="247"/>
      <c r="E80" s="247"/>
      <c r="F80" s="248"/>
      <c r="G80" s="241">
        <f t="shared" si="9"/>
        <v>0</v>
      </c>
    </row>
    <row r="81" spans="1:7" ht="15.75" thickBot="1">
      <c r="A81" s="46"/>
      <c r="B81" s="237" t="s">
        <v>13</v>
      </c>
      <c r="C81" s="237"/>
      <c r="D81" s="237"/>
      <c r="E81" s="237"/>
      <c r="F81" s="238"/>
      <c r="G81" s="242">
        <f>SUM(G76:G80)</f>
        <v>0</v>
      </c>
    </row>
    <row r="82" spans="1:7" ht="16.5" thickBot="1">
      <c r="A82" s="35"/>
      <c r="B82" s="45" t="s">
        <v>133</v>
      </c>
      <c r="C82" s="39"/>
      <c r="D82" s="39"/>
      <c r="E82" s="39"/>
      <c r="F82" s="39"/>
      <c r="G82" s="42"/>
    </row>
    <row r="83" spans="1:7">
      <c r="A83" s="34">
        <v>1</v>
      </c>
      <c r="B83" s="243"/>
      <c r="C83" s="243"/>
      <c r="D83" s="243"/>
      <c r="E83" s="243"/>
      <c r="F83" s="244"/>
      <c r="G83" s="239">
        <f t="shared" ref="G83:G87" si="10">E83*F83</f>
        <v>0</v>
      </c>
    </row>
    <row r="84" spans="1:7">
      <c r="A84" s="8">
        <v>2</v>
      </c>
      <c r="B84" s="245"/>
      <c r="C84" s="245"/>
      <c r="D84" s="245"/>
      <c r="E84" s="245"/>
      <c r="F84" s="246"/>
      <c r="G84" s="240">
        <f t="shared" si="10"/>
        <v>0</v>
      </c>
    </row>
    <row r="85" spans="1:7">
      <c r="A85" s="8">
        <v>3</v>
      </c>
      <c r="B85" s="245"/>
      <c r="C85" s="245"/>
      <c r="D85" s="245"/>
      <c r="E85" s="245"/>
      <c r="F85" s="246"/>
      <c r="G85" s="240">
        <f t="shared" si="10"/>
        <v>0</v>
      </c>
    </row>
    <row r="86" spans="1:7">
      <c r="A86" s="8">
        <v>4</v>
      </c>
      <c r="B86" s="245"/>
      <c r="C86" s="245"/>
      <c r="D86" s="245"/>
      <c r="E86" s="245"/>
      <c r="F86" s="246"/>
      <c r="G86" s="240">
        <f t="shared" si="10"/>
        <v>0</v>
      </c>
    </row>
    <row r="87" spans="1:7" ht="15.75" thickBot="1">
      <c r="A87" s="8">
        <v>5</v>
      </c>
      <c r="B87" s="247"/>
      <c r="C87" s="247"/>
      <c r="D87" s="247"/>
      <c r="E87" s="247"/>
      <c r="F87" s="248"/>
      <c r="G87" s="241">
        <f t="shared" si="10"/>
        <v>0</v>
      </c>
    </row>
    <row r="88" spans="1:7" ht="15.75" thickBot="1">
      <c r="A88" s="46"/>
      <c r="B88" s="237" t="s">
        <v>13</v>
      </c>
      <c r="C88" s="237"/>
      <c r="D88" s="237"/>
      <c r="E88" s="237"/>
      <c r="F88" s="238"/>
      <c r="G88" s="242">
        <f>SUM(G83:G87)</f>
        <v>0</v>
      </c>
    </row>
    <row r="89" spans="1:7" ht="16.5" thickBot="1">
      <c r="A89" s="35"/>
      <c r="B89" s="45" t="s">
        <v>134</v>
      </c>
      <c r="C89" s="39"/>
      <c r="D89" s="39"/>
      <c r="E89" s="39"/>
      <c r="F89" s="39"/>
      <c r="G89" s="42"/>
    </row>
    <row r="90" spans="1:7">
      <c r="A90" s="34">
        <v>1</v>
      </c>
      <c r="B90" s="243"/>
      <c r="C90" s="243"/>
      <c r="D90" s="243"/>
      <c r="E90" s="243"/>
      <c r="F90" s="244"/>
      <c r="G90" s="239">
        <f t="shared" ref="G90:G94" si="11">E90*F90</f>
        <v>0</v>
      </c>
    </row>
    <row r="91" spans="1:7">
      <c r="A91" s="8">
        <v>2</v>
      </c>
      <c r="B91" s="245"/>
      <c r="C91" s="245"/>
      <c r="D91" s="245"/>
      <c r="E91" s="245"/>
      <c r="F91" s="246"/>
      <c r="G91" s="240">
        <f t="shared" si="11"/>
        <v>0</v>
      </c>
    </row>
    <row r="92" spans="1:7">
      <c r="A92" s="8">
        <v>3</v>
      </c>
      <c r="B92" s="245"/>
      <c r="C92" s="245"/>
      <c r="D92" s="245"/>
      <c r="E92" s="245"/>
      <c r="F92" s="246"/>
      <c r="G92" s="240">
        <f t="shared" si="11"/>
        <v>0</v>
      </c>
    </row>
    <row r="93" spans="1:7">
      <c r="A93" s="8">
        <v>4</v>
      </c>
      <c r="B93" s="245"/>
      <c r="C93" s="245"/>
      <c r="D93" s="245"/>
      <c r="E93" s="245"/>
      <c r="F93" s="246"/>
      <c r="G93" s="240">
        <f t="shared" si="11"/>
        <v>0</v>
      </c>
    </row>
    <row r="94" spans="1:7" ht="15.75" thickBot="1">
      <c r="A94" s="8">
        <v>5</v>
      </c>
      <c r="B94" s="247"/>
      <c r="C94" s="247"/>
      <c r="D94" s="247"/>
      <c r="E94" s="247"/>
      <c r="F94" s="248"/>
      <c r="G94" s="241">
        <f t="shared" si="11"/>
        <v>0</v>
      </c>
    </row>
    <row r="95" spans="1:7" ht="15.75" thickBot="1">
      <c r="A95" s="46"/>
      <c r="B95" s="237" t="s">
        <v>13</v>
      </c>
      <c r="C95" s="237"/>
      <c r="D95" s="237"/>
      <c r="E95" s="237"/>
      <c r="F95" s="238"/>
      <c r="G95" s="242">
        <f>SUM(G90:G94)</f>
        <v>0</v>
      </c>
    </row>
    <row r="96" spans="1:7" ht="16.5" thickBot="1">
      <c r="A96" s="35"/>
      <c r="B96" s="45" t="s">
        <v>135</v>
      </c>
      <c r="C96" s="39"/>
      <c r="D96" s="39"/>
      <c r="E96" s="39"/>
      <c r="F96" s="39"/>
      <c r="G96" s="42"/>
    </row>
    <row r="97" spans="1:7">
      <c r="A97" s="34">
        <v>1</v>
      </c>
      <c r="B97" s="243"/>
      <c r="C97" s="243"/>
      <c r="D97" s="243"/>
      <c r="E97" s="243"/>
      <c r="F97" s="244"/>
      <c r="G97" s="239">
        <f t="shared" ref="G97:G101" si="12">E97*F97</f>
        <v>0</v>
      </c>
    </row>
    <row r="98" spans="1:7">
      <c r="A98" s="8">
        <v>2</v>
      </c>
      <c r="B98" s="245"/>
      <c r="C98" s="245"/>
      <c r="D98" s="245"/>
      <c r="E98" s="245"/>
      <c r="F98" s="246"/>
      <c r="G98" s="240">
        <f t="shared" si="12"/>
        <v>0</v>
      </c>
    </row>
    <row r="99" spans="1:7">
      <c r="A99" s="8">
        <v>3</v>
      </c>
      <c r="B99" s="245"/>
      <c r="C99" s="245"/>
      <c r="D99" s="245"/>
      <c r="E99" s="245"/>
      <c r="F99" s="246"/>
      <c r="G99" s="240">
        <f t="shared" si="12"/>
        <v>0</v>
      </c>
    </row>
    <row r="100" spans="1:7">
      <c r="A100" s="8">
        <v>4</v>
      </c>
      <c r="B100" s="245"/>
      <c r="C100" s="245"/>
      <c r="D100" s="245"/>
      <c r="E100" s="245"/>
      <c r="F100" s="246"/>
      <c r="G100" s="240">
        <f t="shared" si="12"/>
        <v>0</v>
      </c>
    </row>
    <row r="101" spans="1:7" ht="15.75" thickBot="1">
      <c r="A101" s="8">
        <v>5</v>
      </c>
      <c r="B101" s="247"/>
      <c r="C101" s="247"/>
      <c r="D101" s="247"/>
      <c r="E101" s="247"/>
      <c r="F101" s="248"/>
      <c r="G101" s="241">
        <f t="shared" si="12"/>
        <v>0</v>
      </c>
    </row>
    <row r="102" spans="1:7" ht="15.75" thickBot="1">
      <c r="A102" s="46"/>
      <c r="B102" s="237" t="s">
        <v>13</v>
      </c>
      <c r="C102" s="237"/>
      <c r="D102" s="237"/>
      <c r="E102" s="237"/>
      <c r="F102" s="238"/>
      <c r="G102" s="242">
        <f>SUM(G97:G101)</f>
        <v>0</v>
      </c>
    </row>
    <row r="103" spans="1:7" ht="16.5" thickBot="1">
      <c r="A103" s="35"/>
      <c r="B103" s="45" t="s">
        <v>136</v>
      </c>
      <c r="C103" s="39"/>
      <c r="D103" s="39"/>
      <c r="E103" s="39"/>
      <c r="F103" s="39"/>
      <c r="G103" s="42"/>
    </row>
    <row r="104" spans="1:7">
      <c r="A104" s="34">
        <v>1</v>
      </c>
      <c r="B104" s="243"/>
      <c r="C104" s="243"/>
      <c r="D104" s="243"/>
      <c r="E104" s="243"/>
      <c r="F104" s="244"/>
      <c r="G104" s="239">
        <f t="shared" ref="G104:G108" si="13">E104*F104</f>
        <v>0</v>
      </c>
    </row>
    <row r="105" spans="1:7">
      <c r="A105" s="8">
        <v>2</v>
      </c>
      <c r="B105" s="245"/>
      <c r="C105" s="245"/>
      <c r="D105" s="245"/>
      <c r="E105" s="245"/>
      <c r="F105" s="246"/>
      <c r="G105" s="240">
        <f t="shared" si="13"/>
        <v>0</v>
      </c>
    </row>
    <row r="106" spans="1:7">
      <c r="A106" s="8">
        <v>3</v>
      </c>
      <c r="B106" s="245"/>
      <c r="C106" s="245"/>
      <c r="D106" s="245"/>
      <c r="E106" s="245"/>
      <c r="F106" s="246"/>
      <c r="G106" s="240">
        <f t="shared" si="13"/>
        <v>0</v>
      </c>
    </row>
    <row r="107" spans="1:7">
      <c r="A107" s="8">
        <v>4</v>
      </c>
      <c r="B107" s="245"/>
      <c r="C107" s="245"/>
      <c r="D107" s="245"/>
      <c r="E107" s="245"/>
      <c r="F107" s="246"/>
      <c r="G107" s="240">
        <f t="shared" si="13"/>
        <v>0</v>
      </c>
    </row>
    <row r="108" spans="1:7" ht="15.75" thickBot="1">
      <c r="A108" s="8">
        <v>5</v>
      </c>
      <c r="B108" s="247"/>
      <c r="C108" s="247"/>
      <c r="D108" s="247"/>
      <c r="E108" s="247"/>
      <c r="F108" s="248"/>
      <c r="G108" s="241">
        <f t="shared" si="13"/>
        <v>0</v>
      </c>
    </row>
    <row r="109" spans="1:7" ht="15.75" thickBot="1">
      <c r="A109" s="46"/>
      <c r="B109" s="237" t="s">
        <v>13</v>
      </c>
      <c r="C109" s="237"/>
      <c r="D109" s="237"/>
      <c r="E109" s="237"/>
      <c r="F109" s="238"/>
      <c r="G109" s="242">
        <f>SUM(G104:G108)</f>
        <v>0</v>
      </c>
    </row>
    <row r="110" spans="1:7" ht="16.5" thickBot="1">
      <c r="A110" s="35"/>
      <c r="B110" s="45" t="s">
        <v>137</v>
      </c>
      <c r="C110" s="39"/>
      <c r="D110" s="39"/>
      <c r="E110" s="39"/>
      <c r="F110" s="39"/>
      <c r="G110" s="42"/>
    </row>
    <row r="111" spans="1:7">
      <c r="A111" s="34">
        <v>1</v>
      </c>
      <c r="B111" s="243"/>
      <c r="C111" s="243"/>
      <c r="D111" s="243"/>
      <c r="E111" s="243"/>
      <c r="F111" s="244"/>
      <c r="G111" s="239">
        <f t="shared" ref="G111:G115" si="14">E111*F111</f>
        <v>0</v>
      </c>
    </row>
    <row r="112" spans="1:7">
      <c r="A112" s="8">
        <v>2</v>
      </c>
      <c r="B112" s="245"/>
      <c r="C112" s="245"/>
      <c r="D112" s="245"/>
      <c r="E112" s="245"/>
      <c r="F112" s="246"/>
      <c r="G112" s="240">
        <f t="shared" si="14"/>
        <v>0</v>
      </c>
    </row>
    <row r="113" spans="1:7">
      <c r="A113" s="8">
        <v>3</v>
      </c>
      <c r="B113" s="245"/>
      <c r="C113" s="245"/>
      <c r="D113" s="245"/>
      <c r="E113" s="245"/>
      <c r="F113" s="246"/>
      <c r="G113" s="240">
        <f t="shared" si="14"/>
        <v>0</v>
      </c>
    </row>
    <row r="114" spans="1:7">
      <c r="A114" s="8">
        <v>4</v>
      </c>
      <c r="B114" s="245"/>
      <c r="C114" s="245"/>
      <c r="D114" s="245"/>
      <c r="E114" s="245"/>
      <c r="F114" s="246"/>
      <c r="G114" s="240">
        <f t="shared" si="14"/>
        <v>0</v>
      </c>
    </row>
    <row r="115" spans="1:7" ht="15.75" thickBot="1">
      <c r="A115" s="8">
        <v>5</v>
      </c>
      <c r="B115" s="247"/>
      <c r="C115" s="247"/>
      <c r="D115" s="247"/>
      <c r="E115" s="247"/>
      <c r="F115" s="248"/>
      <c r="G115" s="241">
        <f t="shared" si="14"/>
        <v>0</v>
      </c>
    </row>
    <row r="116" spans="1:7" ht="15.75" thickBot="1">
      <c r="A116" s="46"/>
      <c r="B116" s="237" t="s">
        <v>13</v>
      </c>
      <c r="C116" s="237"/>
      <c r="D116" s="237"/>
      <c r="E116" s="237"/>
      <c r="F116" s="238"/>
      <c r="G116" s="242">
        <f>SUM(G111:G115)</f>
        <v>0</v>
      </c>
    </row>
    <row r="117" spans="1:7" ht="16.5" thickBot="1">
      <c r="A117" s="35"/>
      <c r="B117" s="45" t="s">
        <v>138</v>
      </c>
      <c r="C117" s="39"/>
      <c r="D117" s="39"/>
      <c r="E117" s="39"/>
      <c r="F117" s="39"/>
      <c r="G117" s="42"/>
    </row>
    <row r="118" spans="1:7">
      <c r="A118" s="34">
        <v>1</v>
      </c>
      <c r="B118" s="243"/>
      <c r="C118" s="243"/>
      <c r="D118" s="243"/>
      <c r="E118" s="243"/>
      <c r="F118" s="244"/>
      <c r="G118" s="239">
        <f t="shared" ref="G118:G122" si="15">E118*F118</f>
        <v>0</v>
      </c>
    </row>
    <row r="119" spans="1:7">
      <c r="A119" s="8">
        <v>2</v>
      </c>
      <c r="B119" s="245"/>
      <c r="C119" s="245"/>
      <c r="D119" s="245"/>
      <c r="E119" s="245"/>
      <c r="F119" s="246"/>
      <c r="G119" s="240">
        <f t="shared" si="15"/>
        <v>0</v>
      </c>
    </row>
    <row r="120" spans="1:7">
      <c r="A120" s="8">
        <v>3</v>
      </c>
      <c r="B120" s="245"/>
      <c r="C120" s="245"/>
      <c r="D120" s="245"/>
      <c r="E120" s="245"/>
      <c r="F120" s="246"/>
      <c r="G120" s="240">
        <f t="shared" si="15"/>
        <v>0</v>
      </c>
    </row>
    <row r="121" spans="1:7">
      <c r="A121" s="8">
        <v>4</v>
      </c>
      <c r="B121" s="245"/>
      <c r="C121" s="245"/>
      <c r="D121" s="245"/>
      <c r="E121" s="245"/>
      <c r="F121" s="246"/>
      <c r="G121" s="240">
        <f t="shared" si="15"/>
        <v>0</v>
      </c>
    </row>
    <row r="122" spans="1:7" ht="15.75" thickBot="1">
      <c r="A122" s="8">
        <v>5</v>
      </c>
      <c r="B122" s="247"/>
      <c r="C122" s="247"/>
      <c r="D122" s="247"/>
      <c r="E122" s="247"/>
      <c r="F122" s="248"/>
      <c r="G122" s="241">
        <f t="shared" si="15"/>
        <v>0</v>
      </c>
    </row>
    <row r="123" spans="1:7" ht="15.75" thickBot="1">
      <c r="A123" s="46"/>
      <c r="B123" s="237" t="s">
        <v>13</v>
      </c>
      <c r="C123" s="237"/>
      <c r="D123" s="237"/>
      <c r="E123" s="237"/>
      <c r="F123" s="238"/>
      <c r="G123" s="242">
        <f>SUM(G118:G122)</f>
        <v>0</v>
      </c>
    </row>
    <row r="124" spans="1:7" s="166" customFormat="1" ht="3" customHeight="1" thickBot="1">
      <c r="A124" s="252"/>
      <c r="B124" s="253"/>
      <c r="C124" s="253"/>
      <c r="D124" s="253"/>
      <c r="E124" s="253"/>
      <c r="F124" s="254"/>
      <c r="G124" s="255"/>
    </row>
    <row r="125" spans="1:7" ht="24" customHeight="1" thickBot="1">
      <c r="A125" s="249"/>
      <c r="B125" s="250" t="s">
        <v>94</v>
      </c>
      <c r="C125" s="250"/>
      <c r="D125" s="250"/>
      <c r="E125" s="250"/>
      <c r="F125" s="250"/>
      <c r="G125" s="251">
        <f>G53+G46+G39+G32+G25+G60+G67+G74+G81+G88+G95+G102+G109+G116+G123</f>
        <v>0</v>
      </c>
    </row>
    <row r="126" spans="1:7" s="6" customFormat="1" ht="24" customHeight="1" thickBot="1">
      <c r="A126" s="48"/>
      <c r="B126" s="48"/>
      <c r="C126" s="48"/>
      <c r="D126" s="48"/>
      <c r="E126" s="48"/>
      <c r="F126" s="48"/>
      <c r="G126" s="48"/>
    </row>
    <row r="127" spans="1:7" ht="15.75" thickBot="1">
      <c r="A127" s="231">
        <v>3</v>
      </c>
      <c r="B127" s="49" t="s">
        <v>100</v>
      </c>
      <c r="C127" s="49"/>
      <c r="D127" s="49"/>
      <c r="E127" s="49"/>
      <c r="F127" s="73"/>
      <c r="G127" s="75"/>
    </row>
    <row r="128" spans="1:7" ht="15.75" thickBot="1">
      <c r="A128" s="50"/>
      <c r="B128" s="51" t="s">
        <v>84</v>
      </c>
      <c r="C128" s="51" t="s">
        <v>63</v>
      </c>
      <c r="D128" s="51" t="s">
        <v>86</v>
      </c>
      <c r="E128" s="53" t="s">
        <v>95</v>
      </c>
      <c r="F128" s="74" t="s">
        <v>65</v>
      </c>
      <c r="G128" s="76" t="s">
        <v>0</v>
      </c>
    </row>
    <row r="129" spans="1:7">
      <c r="A129" s="34">
        <v>1</v>
      </c>
      <c r="B129" s="243"/>
      <c r="C129" s="243"/>
      <c r="D129" s="243"/>
      <c r="E129" s="243"/>
      <c r="F129" s="244"/>
      <c r="G129" s="239">
        <f t="shared" ref="G129:G133" si="16">E129*F129</f>
        <v>0</v>
      </c>
    </row>
    <row r="130" spans="1:7">
      <c r="A130" s="8">
        <v>2</v>
      </c>
      <c r="B130" s="245"/>
      <c r="C130" s="245"/>
      <c r="D130" s="245"/>
      <c r="E130" s="245"/>
      <c r="F130" s="246"/>
      <c r="G130" s="240">
        <f t="shared" si="16"/>
        <v>0</v>
      </c>
    </row>
    <row r="131" spans="1:7">
      <c r="A131" s="8">
        <v>3</v>
      </c>
      <c r="B131" s="245"/>
      <c r="C131" s="245"/>
      <c r="D131" s="245"/>
      <c r="E131" s="245"/>
      <c r="F131" s="246"/>
      <c r="G131" s="240">
        <f t="shared" si="16"/>
        <v>0</v>
      </c>
    </row>
    <row r="132" spans="1:7">
      <c r="A132" s="8">
        <v>4</v>
      </c>
      <c r="B132" s="245"/>
      <c r="C132" s="245"/>
      <c r="D132" s="245"/>
      <c r="E132" s="245"/>
      <c r="F132" s="246"/>
      <c r="G132" s="240">
        <f t="shared" si="16"/>
        <v>0</v>
      </c>
    </row>
    <row r="133" spans="1:7" ht="15.75" thickBot="1">
      <c r="A133" s="8">
        <v>5</v>
      </c>
      <c r="B133" s="247"/>
      <c r="C133" s="247"/>
      <c r="D133" s="247"/>
      <c r="E133" s="247"/>
      <c r="F133" s="248"/>
      <c r="G133" s="241">
        <f t="shared" si="16"/>
        <v>0</v>
      </c>
    </row>
    <row r="134" spans="1:7" s="4" customFormat="1" ht="23.25" customHeight="1" thickBot="1">
      <c r="A134" s="55"/>
      <c r="B134" s="237" t="s">
        <v>13</v>
      </c>
      <c r="C134" s="237"/>
      <c r="D134" s="237"/>
      <c r="E134" s="237"/>
      <c r="F134" s="238"/>
      <c r="G134" s="242">
        <f>SUM(G129:G133)</f>
        <v>0</v>
      </c>
    </row>
    <row r="135" spans="1:7" ht="6" customHeight="1" thickBot="1"/>
    <row r="136" spans="1:7" ht="23.25" customHeight="1" thickBot="1">
      <c r="A136" s="256"/>
      <c r="B136" s="257" t="s">
        <v>97</v>
      </c>
      <c r="C136" s="258"/>
      <c r="D136" s="258"/>
      <c r="E136" s="258"/>
      <c r="F136" s="588">
        <f>G134+G125+G15</f>
        <v>0</v>
      </c>
      <c r="G136" s="589"/>
    </row>
    <row r="138" spans="1:7" ht="31.5" customHeight="1">
      <c r="A138" s="590" t="s">
        <v>139</v>
      </c>
      <c r="B138" s="591"/>
      <c r="C138" s="591"/>
      <c r="D138" s="591"/>
      <c r="E138" s="591"/>
      <c r="F138" s="591"/>
      <c r="G138" s="591"/>
    </row>
  </sheetData>
  <mergeCells count="3">
    <mergeCell ref="F136:G136"/>
    <mergeCell ref="A138:G138"/>
    <mergeCell ref="A1:B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showGridLines="0" view="pageBreakPreview" topLeftCell="A28" zoomScaleNormal="80" zoomScaleSheetLayoutView="100" workbookViewId="0">
      <selection activeCell="G39" sqref="C39:G39"/>
    </sheetView>
  </sheetViews>
  <sheetFormatPr defaultRowHeight="15"/>
  <cols>
    <col min="1" max="1" width="3.28515625" customWidth="1"/>
    <col min="2" max="2" width="20.85546875" customWidth="1"/>
    <col min="3" max="3" width="12" customWidth="1"/>
    <col min="4" max="4" width="13" customWidth="1"/>
    <col min="5" max="5" width="13.7109375" customWidth="1"/>
    <col min="6" max="6" width="13.5703125" customWidth="1"/>
    <col min="7" max="7" width="16.5703125" customWidth="1"/>
    <col min="8" max="8" width="11.42578125" customWidth="1"/>
    <col min="9" max="9" width="12.140625" customWidth="1"/>
    <col min="10" max="10" width="13.7109375" customWidth="1"/>
    <col min="11" max="11" width="13.85546875" customWidth="1"/>
    <col min="12" max="12" width="2.5703125" customWidth="1"/>
    <col min="13" max="13" width="15.140625" bestFit="1" customWidth="1"/>
    <col min="14" max="14" width="10.42578125" customWidth="1"/>
    <col min="15" max="15" width="11.140625" customWidth="1"/>
    <col min="16" max="16" width="36" customWidth="1"/>
  </cols>
  <sheetData>
    <row r="1" spans="2:15" ht="6" customHeight="1" thickBot="1"/>
    <row r="2" spans="2:15" s="289" customFormat="1" ht="20.25" customHeight="1" thickBot="1">
      <c r="B2" s="287" t="s">
        <v>199</v>
      </c>
      <c r="C2" s="287"/>
      <c r="D2" s="288"/>
      <c r="E2" s="288"/>
      <c r="F2" s="288"/>
      <c r="G2" s="288"/>
      <c r="H2" s="598" t="s">
        <v>14</v>
      </c>
      <c r="I2" s="599"/>
      <c r="J2" s="599"/>
      <c r="K2" s="600"/>
      <c r="M2" s="601" t="s">
        <v>200</v>
      </c>
      <c r="N2" s="602"/>
      <c r="O2" s="603"/>
    </row>
    <row r="3" spans="2:15" s="299" customFormat="1" ht="26.25" thickBot="1">
      <c r="B3" s="290" t="s">
        <v>3</v>
      </c>
      <c r="C3" s="291" t="s">
        <v>5</v>
      </c>
      <c r="D3" s="292" t="s">
        <v>6</v>
      </c>
      <c r="E3" s="292" t="s">
        <v>7</v>
      </c>
      <c r="F3" s="293" t="s">
        <v>8</v>
      </c>
      <c r="G3" s="294" t="s">
        <v>201</v>
      </c>
      <c r="H3" s="295" t="s">
        <v>202</v>
      </c>
      <c r="I3" s="296" t="s">
        <v>203</v>
      </c>
      <c r="J3" s="297" t="s">
        <v>204</v>
      </c>
      <c r="K3" s="298" t="s">
        <v>205</v>
      </c>
      <c r="M3" s="300" t="s">
        <v>206</v>
      </c>
      <c r="N3" s="301" t="s">
        <v>207</v>
      </c>
      <c r="O3" s="302" t="s">
        <v>208</v>
      </c>
    </row>
    <row r="4" spans="2:15" s="299" customFormat="1" ht="20.100000000000001" customHeight="1">
      <c r="B4" s="303" t="s">
        <v>116</v>
      </c>
      <c r="C4" s="304">
        <v>297</v>
      </c>
      <c r="D4" s="305">
        <v>2636</v>
      </c>
      <c r="E4" s="305">
        <v>2636</v>
      </c>
      <c r="F4" s="306">
        <v>2358</v>
      </c>
      <c r="G4" s="307">
        <v>7630</v>
      </c>
      <c r="H4" s="308">
        <v>373</v>
      </c>
      <c r="I4" s="309">
        <v>373</v>
      </c>
      <c r="J4" s="310">
        <v>350</v>
      </c>
      <c r="K4" s="311">
        <v>1096</v>
      </c>
      <c r="M4" s="308">
        <v>562</v>
      </c>
      <c r="N4" s="309">
        <v>562</v>
      </c>
      <c r="O4" s="312">
        <v>517</v>
      </c>
    </row>
    <row r="5" spans="2:15" s="299" customFormat="1" ht="20.100000000000001" customHeight="1">
      <c r="B5" s="313" t="s">
        <v>209</v>
      </c>
      <c r="C5" s="314">
        <v>364</v>
      </c>
      <c r="D5" s="315">
        <v>14204</v>
      </c>
      <c r="E5" s="315">
        <v>14204</v>
      </c>
      <c r="F5" s="316">
        <v>11381</v>
      </c>
      <c r="G5" s="317">
        <v>39789</v>
      </c>
      <c r="H5" s="318">
        <v>1348</v>
      </c>
      <c r="I5" s="319">
        <v>1348</v>
      </c>
      <c r="J5" s="320">
        <v>1109</v>
      </c>
      <c r="K5" s="321">
        <v>3805</v>
      </c>
      <c r="M5" s="318">
        <v>2509</v>
      </c>
      <c r="N5" s="319">
        <v>2509</v>
      </c>
      <c r="O5" s="322">
        <v>2041</v>
      </c>
    </row>
    <row r="6" spans="2:15" s="299" customFormat="1" ht="20.100000000000001" customHeight="1">
      <c r="B6" s="313" t="s">
        <v>119</v>
      </c>
      <c r="C6" s="314">
        <v>55</v>
      </c>
      <c r="D6" s="315">
        <v>250</v>
      </c>
      <c r="E6" s="315">
        <v>250</v>
      </c>
      <c r="F6" s="316">
        <v>200</v>
      </c>
      <c r="G6" s="317">
        <v>700</v>
      </c>
      <c r="H6" s="318">
        <v>50</v>
      </c>
      <c r="I6" s="319">
        <v>50</v>
      </c>
      <c r="J6" s="320">
        <v>42</v>
      </c>
      <c r="K6" s="321">
        <v>142</v>
      </c>
      <c r="M6" s="318">
        <v>63</v>
      </c>
      <c r="N6" s="319">
        <v>63</v>
      </c>
      <c r="O6" s="322">
        <v>54</v>
      </c>
    </row>
    <row r="7" spans="2:15" s="299" customFormat="1" ht="20.100000000000001" customHeight="1">
      <c r="B7" s="313" t="s">
        <v>121</v>
      </c>
      <c r="C7" s="314">
        <v>300</v>
      </c>
      <c r="D7" s="315">
        <v>7779</v>
      </c>
      <c r="E7" s="315">
        <v>7779</v>
      </c>
      <c r="F7" s="316">
        <v>7442</v>
      </c>
      <c r="G7" s="317">
        <v>23000</v>
      </c>
      <c r="H7" s="318">
        <v>786</v>
      </c>
      <c r="I7" s="319">
        <v>786</v>
      </c>
      <c r="J7" s="320">
        <v>751</v>
      </c>
      <c r="K7" s="321">
        <v>2323</v>
      </c>
      <c r="M7" s="318">
        <v>1419</v>
      </c>
      <c r="N7" s="319">
        <v>1419</v>
      </c>
      <c r="O7" s="322">
        <v>1368</v>
      </c>
    </row>
    <row r="8" spans="2:15" s="299" customFormat="1" ht="20.100000000000001" customHeight="1">
      <c r="B8" s="313" t="s">
        <v>122</v>
      </c>
      <c r="C8" s="314">
        <v>251</v>
      </c>
      <c r="D8" s="315">
        <v>4090</v>
      </c>
      <c r="E8" s="315">
        <v>4090</v>
      </c>
      <c r="F8" s="316">
        <v>3403</v>
      </c>
      <c r="G8" s="317">
        <v>11583</v>
      </c>
      <c r="H8" s="318">
        <v>463</v>
      </c>
      <c r="I8" s="319">
        <v>463</v>
      </c>
      <c r="J8" s="320">
        <v>392</v>
      </c>
      <c r="K8" s="321">
        <v>1318</v>
      </c>
      <c r="M8" s="318">
        <v>787</v>
      </c>
      <c r="N8" s="319">
        <v>787</v>
      </c>
      <c r="O8" s="322">
        <v>674</v>
      </c>
    </row>
    <row r="9" spans="2:15" s="299" customFormat="1" ht="20.100000000000001" customHeight="1">
      <c r="B9" s="313" t="s">
        <v>124</v>
      </c>
      <c r="C9" s="314">
        <v>508</v>
      </c>
      <c r="D9" s="315">
        <v>9444</v>
      </c>
      <c r="E9" s="315">
        <v>9444</v>
      </c>
      <c r="F9" s="316">
        <v>7865</v>
      </c>
      <c r="G9" s="317">
        <v>26753</v>
      </c>
      <c r="H9" s="318">
        <v>1019</v>
      </c>
      <c r="I9" s="319">
        <v>1019</v>
      </c>
      <c r="J9" s="320">
        <v>889</v>
      </c>
      <c r="K9" s="321">
        <v>2927</v>
      </c>
      <c r="M9" s="318">
        <v>1794</v>
      </c>
      <c r="N9" s="319">
        <v>1794</v>
      </c>
      <c r="O9" s="322">
        <v>1519</v>
      </c>
    </row>
    <row r="10" spans="2:15" s="299" customFormat="1" ht="20.100000000000001" customHeight="1">
      <c r="B10" s="313" t="s">
        <v>210</v>
      </c>
      <c r="C10" s="314">
        <v>565</v>
      </c>
      <c r="D10" s="315">
        <v>12721</v>
      </c>
      <c r="E10" s="315">
        <v>12721</v>
      </c>
      <c r="F10" s="316">
        <v>11447</v>
      </c>
      <c r="G10" s="317">
        <v>36889</v>
      </c>
      <c r="H10" s="318">
        <v>1326</v>
      </c>
      <c r="I10" s="319">
        <v>1326</v>
      </c>
      <c r="J10" s="320">
        <v>1215</v>
      </c>
      <c r="K10" s="321">
        <v>3867</v>
      </c>
      <c r="M10" s="318">
        <v>2365</v>
      </c>
      <c r="N10" s="319">
        <v>2365</v>
      </c>
      <c r="O10" s="322">
        <v>2147</v>
      </c>
    </row>
    <row r="11" spans="2:15" s="299" customFormat="1" ht="20.100000000000001" customHeight="1">
      <c r="B11" s="313" t="s">
        <v>120</v>
      </c>
      <c r="C11" s="314">
        <v>108</v>
      </c>
      <c r="D11" s="315">
        <v>1660</v>
      </c>
      <c r="E11" s="315">
        <v>1660</v>
      </c>
      <c r="F11" s="316">
        <v>1312</v>
      </c>
      <c r="G11" s="317">
        <v>4632</v>
      </c>
      <c r="H11" s="318">
        <v>186</v>
      </c>
      <c r="I11" s="319">
        <v>186</v>
      </c>
      <c r="J11" s="320">
        <v>159</v>
      </c>
      <c r="K11" s="321">
        <v>531</v>
      </c>
      <c r="M11" s="314">
        <v>321</v>
      </c>
      <c r="N11" s="323">
        <v>321</v>
      </c>
      <c r="O11" s="324">
        <v>261</v>
      </c>
    </row>
    <row r="12" spans="2:15" s="299" customFormat="1" ht="20.100000000000001" customHeight="1">
      <c r="B12" s="313" t="s">
        <v>117</v>
      </c>
      <c r="C12" s="314">
        <v>478</v>
      </c>
      <c r="D12" s="315">
        <v>14331</v>
      </c>
      <c r="E12" s="315">
        <v>14331</v>
      </c>
      <c r="F12" s="316">
        <v>13502</v>
      </c>
      <c r="G12" s="317">
        <v>42164</v>
      </c>
      <c r="H12" s="318">
        <v>1414</v>
      </c>
      <c r="I12" s="319">
        <v>1414</v>
      </c>
      <c r="J12" s="320">
        <v>1340</v>
      </c>
      <c r="K12" s="321">
        <v>4168</v>
      </c>
      <c r="M12" s="314">
        <v>2591</v>
      </c>
      <c r="N12" s="323">
        <v>2591</v>
      </c>
      <c r="O12" s="324">
        <v>2444</v>
      </c>
    </row>
    <row r="13" spans="2:15" s="299" customFormat="1" ht="20.100000000000001" customHeight="1" thickBot="1">
      <c r="B13" s="325" t="s">
        <v>123</v>
      </c>
      <c r="C13" s="326">
        <v>420</v>
      </c>
      <c r="D13" s="327">
        <v>8131</v>
      </c>
      <c r="E13" s="327">
        <v>8131</v>
      </c>
      <c r="F13" s="328">
        <v>7504</v>
      </c>
      <c r="G13" s="317">
        <v>23766</v>
      </c>
      <c r="H13" s="329">
        <v>865</v>
      </c>
      <c r="I13" s="330">
        <v>865</v>
      </c>
      <c r="J13" s="331">
        <v>807</v>
      </c>
      <c r="K13" s="321">
        <v>2537</v>
      </c>
      <c r="M13" s="329">
        <v>1534</v>
      </c>
      <c r="N13" s="330">
        <v>1534</v>
      </c>
      <c r="O13" s="332">
        <v>1422</v>
      </c>
    </row>
    <row r="14" spans="2:15" s="339" customFormat="1" ht="26.25" customHeight="1" thickBot="1">
      <c r="B14" s="333" t="s">
        <v>13</v>
      </c>
      <c r="C14" s="334">
        <v>3346</v>
      </c>
      <c r="D14" s="334">
        <v>75246</v>
      </c>
      <c r="E14" s="334">
        <v>75246</v>
      </c>
      <c r="F14" s="335">
        <v>66414</v>
      </c>
      <c r="G14" s="336">
        <v>216906</v>
      </c>
      <c r="H14" s="337">
        <v>7830</v>
      </c>
      <c r="I14" s="337">
        <v>7830</v>
      </c>
      <c r="J14" s="338">
        <v>7054</v>
      </c>
      <c r="K14" s="336">
        <v>22714</v>
      </c>
      <c r="M14" s="340">
        <v>13945</v>
      </c>
      <c r="N14" s="340">
        <v>13945</v>
      </c>
      <c r="O14" s="340">
        <v>12447</v>
      </c>
    </row>
    <row r="15" spans="2:15" s="339" customFormat="1" ht="26.25" customHeight="1" thickBot="1">
      <c r="B15" s="341" t="s">
        <v>211</v>
      </c>
      <c r="C15" s="342"/>
      <c r="D15" s="343">
        <v>77000</v>
      </c>
      <c r="E15" s="343">
        <v>77000</v>
      </c>
      <c r="F15" s="344">
        <v>68000</v>
      </c>
      <c r="G15" s="345">
        <v>222000</v>
      </c>
      <c r="H15" s="342">
        <v>7900</v>
      </c>
      <c r="I15" s="343">
        <v>7900</v>
      </c>
      <c r="J15" s="344">
        <v>7250</v>
      </c>
      <c r="K15" s="345">
        <v>23050</v>
      </c>
      <c r="L15" s="346"/>
      <c r="M15" s="347">
        <v>14500</v>
      </c>
      <c r="N15" s="348">
        <v>14500</v>
      </c>
      <c r="O15" s="349">
        <v>13500</v>
      </c>
    </row>
    <row r="16" spans="2:15" s="354" customFormat="1" ht="9" customHeight="1">
      <c r="B16" s="350"/>
      <c r="C16" s="351"/>
      <c r="D16" s="352"/>
      <c r="E16" s="352"/>
      <c r="F16" s="352"/>
      <c r="G16" s="352"/>
      <c r="H16" s="353"/>
      <c r="I16" s="353"/>
      <c r="J16" s="353"/>
      <c r="K16" s="351"/>
    </row>
    <row r="17" spans="2:16" s="354" customFormat="1" ht="15.75" customHeight="1" thickBot="1">
      <c r="B17" s="355" t="s">
        <v>212</v>
      </c>
      <c r="C17" s="356"/>
      <c r="D17" s="357"/>
      <c r="E17" s="357"/>
      <c r="F17" s="357"/>
      <c r="G17" s="358"/>
      <c r="H17" s="359"/>
      <c r="I17" s="360"/>
      <c r="J17" s="360"/>
      <c r="K17" s="361"/>
    </row>
    <row r="18" spans="2:16" s="354" customFormat="1" ht="15.75" customHeight="1" thickBot="1">
      <c r="B18" s="362"/>
      <c r="C18" s="363"/>
      <c r="D18" s="364"/>
      <c r="E18" s="364"/>
      <c r="F18" s="364"/>
      <c r="G18" s="364"/>
      <c r="H18" s="365"/>
      <c r="I18" s="365"/>
      <c r="J18" s="365"/>
      <c r="K18" s="363"/>
    </row>
    <row r="19" spans="2:16" s="299" customFormat="1" ht="21" customHeight="1" thickBot="1">
      <c r="B19" s="366" t="s">
        <v>213</v>
      </c>
      <c r="C19" s="367"/>
      <c r="D19" s="368"/>
      <c r="E19" s="368"/>
      <c r="F19" s="368"/>
      <c r="G19" s="369"/>
      <c r="H19" s="604" t="s">
        <v>14</v>
      </c>
      <c r="I19" s="605"/>
      <c r="J19" s="605"/>
      <c r="K19" s="606"/>
      <c r="M19" s="607" t="s">
        <v>200</v>
      </c>
      <c r="N19" s="608"/>
      <c r="O19" s="609"/>
    </row>
    <row r="20" spans="2:16" s="377" customFormat="1" ht="23.25" customHeight="1" thickBot="1">
      <c r="B20" s="370"/>
      <c r="C20" s="371" t="s">
        <v>214</v>
      </c>
      <c r="D20" s="372" t="s">
        <v>215</v>
      </c>
      <c r="E20" s="372" t="s">
        <v>216</v>
      </c>
      <c r="F20" s="373" t="s">
        <v>217</v>
      </c>
      <c r="G20" s="374" t="s">
        <v>0</v>
      </c>
      <c r="H20" s="375" t="s">
        <v>202</v>
      </c>
      <c r="I20" s="371" t="s">
        <v>203</v>
      </c>
      <c r="J20" s="371" t="s">
        <v>204</v>
      </c>
      <c r="K20" s="376" t="s">
        <v>205</v>
      </c>
      <c r="M20" s="378" t="s">
        <v>206</v>
      </c>
      <c r="N20" s="379" t="s">
        <v>207</v>
      </c>
      <c r="O20" s="380" t="s">
        <v>208</v>
      </c>
    </row>
    <row r="21" spans="2:16" s="299" customFormat="1" ht="21.95" customHeight="1">
      <c r="B21" s="381" t="s">
        <v>218</v>
      </c>
      <c r="C21" s="382">
        <v>10</v>
      </c>
      <c r="D21" s="383">
        <v>240</v>
      </c>
      <c r="E21" s="383">
        <v>240</v>
      </c>
      <c r="F21" s="383">
        <v>240</v>
      </c>
      <c r="G21" s="383">
        <v>720</v>
      </c>
      <c r="H21" s="384">
        <v>20</v>
      </c>
      <c r="I21" s="384">
        <v>20</v>
      </c>
      <c r="J21" s="384">
        <v>20</v>
      </c>
      <c r="K21" s="385">
        <v>60</v>
      </c>
      <c r="M21" s="386">
        <v>40</v>
      </c>
      <c r="N21" s="387">
        <v>40</v>
      </c>
      <c r="O21" s="388">
        <v>40</v>
      </c>
      <c r="P21" s="299" t="s">
        <v>219</v>
      </c>
    </row>
    <row r="22" spans="2:16" s="299" customFormat="1" ht="21.95" customHeight="1">
      <c r="B22" s="389" t="s">
        <v>220</v>
      </c>
      <c r="C22" s="390">
        <v>70</v>
      </c>
      <c r="D22" s="391">
        <v>3360</v>
      </c>
      <c r="E22" s="391">
        <v>3360</v>
      </c>
      <c r="F22" s="391">
        <v>3360</v>
      </c>
      <c r="G22" s="391">
        <v>10080</v>
      </c>
      <c r="H22" s="392">
        <v>280</v>
      </c>
      <c r="I22" s="392">
        <v>280</v>
      </c>
      <c r="J22" s="392">
        <v>280</v>
      </c>
      <c r="K22" s="393">
        <v>840</v>
      </c>
      <c r="M22" s="394">
        <v>560</v>
      </c>
      <c r="N22" s="395">
        <v>560</v>
      </c>
      <c r="O22" s="396">
        <v>560</v>
      </c>
      <c r="P22" s="299" t="s">
        <v>221</v>
      </c>
    </row>
    <row r="23" spans="2:16" s="299" customFormat="1" ht="21.95" customHeight="1">
      <c r="B23" s="389" t="s">
        <v>222</v>
      </c>
      <c r="C23" s="390">
        <v>97</v>
      </c>
      <c r="D23" s="391">
        <v>2328</v>
      </c>
      <c r="E23" s="391">
        <v>2328</v>
      </c>
      <c r="F23" s="391">
        <v>2328</v>
      </c>
      <c r="G23" s="391">
        <v>6984</v>
      </c>
      <c r="H23" s="392">
        <v>194</v>
      </c>
      <c r="I23" s="392">
        <v>194</v>
      </c>
      <c r="J23" s="392">
        <v>194</v>
      </c>
      <c r="K23" s="393">
        <v>582</v>
      </c>
      <c r="M23" s="394">
        <v>388</v>
      </c>
      <c r="N23" s="395">
        <v>388</v>
      </c>
      <c r="O23" s="396">
        <v>388</v>
      </c>
      <c r="P23" s="299" t="s">
        <v>223</v>
      </c>
    </row>
    <row r="24" spans="2:16" s="299" customFormat="1" ht="21.95" customHeight="1">
      <c r="B24" s="389" t="s">
        <v>224</v>
      </c>
      <c r="C24" s="390">
        <v>10</v>
      </c>
      <c r="D24" s="391">
        <v>600</v>
      </c>
      <c r="E24" s="391">
        <v>600</v>
      </c>
      <c r="F24" s="391">
        <v>600</v>
      </c>
      <c r="G24" s="391">
        <v>1800</v>
      </c>
      <c r="H24" s="392">
        <v>50</v>
      </c>
      <c r="I24" s="392">
        <v>50</v>
      </c>
      <c r="J24" s="392">
        <v>50</v>
      </c>
      <c r="K24" s="393">
        <v>150</v>
      </c>
      <c r="M24" s="394">
        <v>100</v>
      </c>
      <c r="N24" s="395">
        <v>100</v>
      </c>
      <c r="O24" s="396">
        <v>100</v>
      </c>
      <c r="P24" s="299" t="s">
        <v>225</v>
      </c>
    </row>
    <row r="25" spans="2:16" s="299" customFormat="1" ht="21.95" customHeight="1">
      <c r="B25" s="389" t="s">
        <v>226</v>
      </c>
      <c r="C25" s="390">
        <v>5</v>
      </c>
      <c r="D25" s="391">
        <v>60</v>
      </c>
      <c r="E25" s="391">
        <v>60</v>
      </c>
      <c r="F25" s="391">
        <v>60</v>
      </c>
      <c r="G25" s="391">
        <v>180</v>
      </c>
      <c r="H25" s="392">
        <v>5</v>
      </c>
      <c r="I25" s="392">
        <v>5</v>
      </c>
      <c r="J25" s="392">
        <v>5</v>
      </c>
      <c r="K25" s="393">
        <v>15</v>
      </c>
      <c r="M25" s="394">
        <v>10</v>
      </c>
      <c r="N25" s="395">
        <v>10</v>
      </c>
      <c r="O25" s="396">
        <v>10</v>
      </c>
      <c r="P25" s="299" t="s">
        <v>227</v>
      </c>
    </row>
    <row r="26" spans="2:16" s="299" customFormat="1" ht="21.95" customHeight="1" thickBot="1">
      <c r="B26" s="397" t="s">
        <v>228</v>
      </c>
      <c r="C26" s="398">
        <v>5</v>
      </c>
      <c r="D26" s="399">
        <v>300</v>
      </c>
      <c r="E26" s="399">
        <v>300</v>
      </c>
      <c r="F26" s="399">
        <v>300</v>
      </c>
      <c r="G26" s="399">
        <v>900</v>
      </c>
      <c r="H26" s="400">
        <v>5</v>
      </c>
      <c r="I26" s="400">
        <v>5</v>
      </c>
      <c r="J26" s="400">
        <v>5</v>
      </c>
      <c r="K26" s="401">
        <v>15</v>
      </c>
      <c r="M26" s="402">
        <v>10</v>
      </c>
      <c r="N26" s="403">
        <v>10</v>
      </c>
      <c r="O26" s="404">
        <v>10</v>
      </c>
    </row>
    <row r="27" spans="2:16" s="409" customFormat="1" ht="21.95" customHeight="1" thickBot="1">
      <c r="B27" s="405" t="s">
        <v>15</v>
      </c>
      <c r="C27" s="406">
        <v>197</v>
      </c>
      <c r="D27" s="406">
        <v>6888</v>
      </c>
      <c r="E27" s="406">
        <v>6888</v>
      </c>
      <c r="F27" s="406">
        <v>6888</v>
      </c>
      <c r="G27" s="406">
        <v>20664</v>
      </c>
      <c r="H27" s="406">
        <v>554</v>
      </c>
      <c r="I27" s="406">
        <v>554</v>
      </c>
      <c r="J27" s="406">
        <v>554</v>
      </c>
      <c r="K27" s="406">
        <v>1662</v>
      </c>
      <c r="L27" s="407"/>
      <c r="M27" s="408">
        <v>1108</v>
      </c>
      <c r="N27" s="408">
        <v>1108</v>
      </c>
      <c r="O27" s="408">
        <v>1108</v>
      </c>
    </row>
    <row r="28" spans="2:16" s="339" customFormat="1" ht="21.95" customHeight="1" thickBot="1">
      <c r="B28" s="410" t="s">
        <v>229</v>
      </c>
      <c r="C28" s="411">
        <v>200</v>
      </c>
      <c r="D28" s="412">
        <v>7000</v>
      </c>
      <c r="E28" s="412">
        <v>7000</v>
      </c>
      <c r="F28" s="413">
        <v>7000</v>
      </c>
      <c r="G28" s="414">
        <v>21000</v>
      </c>
      <c r="H28" s="415">
        <v>560</v>
      </c>
      <c r="I28" s="412">
        <v>560</v>
      </c>
      <c r="J28" s="412">
        <v>560</v>
      </c>
      <c r="K28" s="416">
        <v>1680</v>
      </c>
      <c r="L28" s="417"/>
      <c r="M28" s="415">
        <v>1150</v>
      </c>
      <c r="N28" s="412">
        <v>1150</v>
      </c>
      <c r="O28" s="418">
        <v>1150</v>
      </c>
    </row>
    <row r="29" spans="2:16" s="419" customFormat="1" ht="9" customHeight="1" thickBot="1">
      <c r="D29" s="420"/>
      <c r="E29" s="420"/>
      <c r="F29" s="420"/>
      <c r="G29" s="420"/>
      <c r="H29" s="421"/>
      <c r="I29" s="421"/>
      <c r="J29" s="421"/>
      <c r="K29" s="421"/>
    </row>
    <row r="30" spans="2:16" s="299" customFormat="1" ht="18.75" customHeight="1" thickBot="1">
      <c r="B30" s="422" t="s">
        <v>230</v>
      </c>
      <c r="C30" s="423">
        <v>200</v>
      </c>
      <c r="D30" s="423">
        <v>84000</v>
      </c>
      <c r="E30" s="423">
        <v>84000</v>
      </c>
      <c r="F30" s="423">
        <v>75000</v>
      </c>
      <c r="G30" s="423">
        <v>243000</v>
      </c>
      <c r="H30" s="423">
        <v>8460</v>
      </c>
      <c r="I30" s="423">
        <v>8460</v>
      </c>
      <c r="J30" s="423">
        <v>7810</v>
      </c>
      <c r="K30" s="423">
        <v>24730</v>
      </c>
      <c r="L30" s="423"/>
      <c r="M30" s="423">
        <v>15650</v>
      </c>
      <c r="N30" s="423">
        <v>15650</v>
      </c>
      <c r="O30" s="423">
        <v>14650</v>
      </c>
    </row>
    <row r="31" spans="2:16" s="354" customFormat="1" ht="18.75" customHeight="1">
      <c r="B31" s="362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</row>
    <row r="32" spans="2:16" s="354" customFormat="1" ht="21.75" customHeight="1" thickBot="1">
      <c r="B32" s="287" t="s">
        <v>231</v>
      </c>
      <c r="C32" s="425"/>
      <c r="D32" s="425"/>
      <c r="E32" s="425"/>
      <c r="F32" s="425"/>
      <c r="G32" s="424"/>
      <c r="H32" s="424"/>
      <c r="I32" s="424"/>
      <c r="J32" s="424"/>
      <c r="K32" s="424"/>
      <c r="L32" s="424"/>
      <c r="M32" s="424"/>
      <c r="N32" s="424"/>
      <c r="O32" s="424"/>
    </row>
    <row r="33" spans="2:15" s="299" customFormat="1" ht="27.75" customHeight="1" thickBot="1">
      <c r="B33" s="290" t="s">
        <v>3</v>
      </c>
      <c r="C33" s="291" t="s">
        <v>5</v>
      </c>
      <c r="D33" s="292" t="s">
        <v>6</v>
      </c>
      <c r="E33" s="292" t="s">
        <v>7</v>
      </c>
      <c r="F33" s="292" t="s">
        <v>8</v>
      </c>
      <c r="G33" s="426" t="s">
        <v>201</v>
      </c>
      <c r="H33" s="295" t="s">
        <v>202</v>
      </c>
      <c r="I33" s="296" t="s">
        <v>203</v>
      </c>
      <c r="J33" s="296" t="s">
        <v>204</v>
      </c>
      <c r="K33" s="427" t="s">
        <v>205</v>
      </c>
      <c r="L33" s="424"/>
      <c r="M33" s="424"/>
      <c r="N33" s="424"/>
      <c r="O33" s="424"/>
    </row>
    <row r="34" spans="2:15" s="299" customFormat="1" ht="21.95" customHeight="1">
      <c r="B34" s="303" t="s">
        <v>10</v>
      </c>
      <c r="C34" s="304">
        <v>261</v>
      </c>
      <c r="D34" s="305">
        <v>5758</v>
      </c>
      <c r="E34" s="305">
        <v>5758</v>
      </c>
      <c r="F34" s="305">
        <v>5669</v>
      </c>
      <c r="G34" s="428">
        <v>17185</v>
      </c>
      <c r="H34" s="308">
        <v>599</v>
      </c>
      <c r="I34" s="309">
        <v>599</v>
      </c>
      <c r="J34" s="309">
        <v>597</v>
      </c>
      <c r="K34" s="429">
        <v>1795</v>
      </c>
      <c r="L34" s="424"/>
      <c r="M34" s="424"/>
      <c r="N34" s="424"/>
      <c r="O34" s="424"/>
    </row>
    <row r="35" spans="2:15" s="299" customFormat="1" ht="21.95" customHeight="1">
      <c r="B35" s="313" t="s">
        <v>9</v>
      </c>
      <c r="C35" s="314">
        <v>358</v>
      </c>
      <c r="D35" s="315">
        <v>14007</v>
      </c>
      <c r="E35" s="315">
        <v>14007</v>
      </c>
      <c r="F35" s="315">
        <v>12425</v>
      </c>
      <c r="G35" s="430">
        <v>40439</v>
      </c>
      <c r="H35" s="318">
        <v>1327</v>
      </c>
      <c r="I35" s="319">
        <v>1327</v>
      </c>
      <c r="J35" s="319">
        <v>1192</v>
      </c>
      <c r="K35" s="431">
        <v>3846</v>
      </c>
      <c r="L35" s="424"/>
      <c r="M35" s="424"/>
      <c r="N35" s="424"/>
      <c r="O35" s="424"/>
    </row>
    <row r="36" spans="2:15" s="299" customFormat="1" ht="21.95" customHeight="1">
      <c r="B36" s="313" t="s">
        <v>2</v>
      </c>
      <c r="C36" s="314">
        <v>125</v>
      </c>
      <c r="D36" s="315">
        <v>1689</v>
      </c>
      <c r="E36" s="315">
        <v>1689</v>
      </c>
      <c r="F36" s="315">
        <v>1482</v>
      </c>
      <c r="G36" s="430">
        <v>4860</v>
      </c>
      <c r="H36" s="318">
        <v>196</v>
      </c>
      <c r="I36" s="319">
        <v>196</v>
      </c>
      <c r="J36" s="319">
        <v>177</v>
      </c>
      <c r="K36" s="431">
        <v>569</v>
      </c>
      <c r="L36" s="424"/>
      <c r="M36" s="424"/>
      <c r="N36" s="424"/>
      <c r="O36" s="424"/>
    </row>
    <row r="37" spans="2:15" s="299" customFormat="1" ht="21.95" customHeight="1">
      <c r="B37" s="313" t="s">
        <v>12</v>
      </c>
      <c r="C37" s="314">
        <v>387</v>
      </c>
      <c r="D37" s="315">
        <v>4144</v>
      </c>
      <c r="E37" s="315">
        <v>4144</v>
      </c>
      <c r="F37" s="315">
        <v>3671</v>
      </c>
      <c r="G37" s="430">
        <v>11959</v>
      </c>
      <c r="H37" s="318">
        <v>530</v>
      </c>
      <c r="I37" s="319">
        <v>530</v>
      </c>
      <c r="J37" s="319">
        <v>499</v>
      </c>
      <c r="K37" s="431">
        <v>1559</v>
      </c>
      <c r="L37" s="424"/>
      <c r="M37" s="424"/>
      <c r="N37" s="424"/>
      <c r="O37" s="424"/>
    </row>
    <row r="38" spans="2:15" s="299" customFormat="1" ht="21.95" customHeight="1" thickBot="1">
      <c r="B38" s="313" t="s">
        <v>11</v>
      </c>
      <c r="C38" s="314">
        <v>412</v>
      </c>
      <c r="D38" s="315">
        <v>13194</v>
      </c>
      <c r="E38" s="315">
        <v>13194</v>
      </c>
      <c r="F38" s="315">
        <v>11854</v>
      </c>
      <c r="G38" s="430">
        <v>38242</v>
      </c>
      <c r="H38" s="318">
        <v>1291</v>
      </c>
      <c r="I38" s="319">
        <v>1291</v>
      </c>
      <c r="J38" s="319">
        <v>1166</v>
      </c>
      <c r="K38" s="431">
        <v>3748</v>
      </c>
      <c r="L38" s="424"/>
      <c r="M38" s="424"/>
      <c r="N38" s="424"/>
      <c r="O38" s="424"/>
    </row>
    <row r="39" spans="2:15" s="299" customFormat="1" ht="21.95" customHeight="1" thickBot="1">
      <c r="B39" s="333" t="s">
        <v>13</v>
      </c>
      <c r="C39" s="432">
        <f t="shared" ref="C39:F39" si="0">SUM(C34:C38)</f>
        <v>1543</v>
      </c>
      <c r="D39" s="432">
        <f t="shared" si="0"/>
        <v>38792</v>
      </c>
      <c r="E39" s="432">
        <f t="shared" si="0"/>
        <v>38792</v>
      </c>
      <c r="F39" s="432">
        <f t="shared" si="0"/>
        <v>35101</v>
      </c>
      <c r="G39" s="432">
        <f>SUM(G34:G38)</f>
        <v>112685</v>
      </c>
      <c r="H39" s="432">
        <f t="shared" ref="H39:K39" si="1">SUM(H34:H38)</f>
        <v>3943</v>
      </c>
      <c r="I39" s="432">
        <f t="shared" si="1"/>
        <v>3943</v>
      </c>
      <c r="J39" s="432">
        <f t="shared" si="1"/>
        <v>3631</v>
      </c>
      <c r="K39" s="432">
        <f t="shared" si="1"/>
        <v>11517</v>
      </c>
      <c r="L39" s="424"/>
      <c r="M39" s="424"/>
      <c r="N39" s="424"/>
      <c r="O39" s="424"/>
    </row>
    <row r="40" spans="2:15" s="354" customFormat="1" ht="21" customHeight="1" thickBot="1">
      <c r="B40" s="341" t="s">
        <v>211</v>
      </c>
      <c r="C40" s="342"/>
      <c r="D40" s="433">
        <v>40300</v>
      </c>
      <c r="E40" s="433">
        <v>40300</v>
      </c>
      <c r="F40" s="433">
        <v>37300</v>
      </c>
      <c r="G40" s="434">
        <v>117900</v>
      </c>
      <c r="H40" s="342">
        <v>4050</v>
      </c>
      <c r="I40" s="343">
        <v>4050</v>
      </c>
      <c r="J40" s="343">
        <v>3900</v>
      </c>
      <c r="K40" s="435">
        <v>12000</v>
      </c>
      <c r="L40" s="436"/>
      <c r="M40" s="424"/>
      <c r="N40" s="424"/>
      <c r="O40" s="424"/>
    </row>
    <row r="41" spans="2:15" s="354" customFormat="1" ht="21" customHeight="1" thickBot="1">
      <c r="B41" s="355" t="s">
        <v>212</v>
      </c>
      <c r="C41" s="356"/>
      <c r="D41" s="357"/>
      <c r="E41" s="357"/>
      <c r="F41" s="357"/>
      <c r="G41" s="358"/>
      <c r="H41" s="359"/>
      <c r="I41" s="360"/>
      <c r="J41" s="360"/>
      <c r="K41" s="361"/>
      <c r="L41" s="436"/>
      <c r="M41" s="424"/>
      <c r="N41" s="424"/>
      <c r="O41" s="424"/>
    </row>
    <row r="42" spans="2:15" s="354" customFormat="1" ht="21" customHeight="1" thickBot="1">
      <c r="B42" s="350"/>
      <c r="C42" s="351"/>
      <c r="D42" s="352"/>
      <c r="E42" s="352"/>
      <c r="F42" s="352"/>
      <c r="G42" s="352"/>
      <c r="H42" s="353"/>
      <c r="I42" s="353"/>
      <c r="J42" s="353"/>
      <c r="K42" s="351"/>
      <c r="L42" s="436"/>
      <c r="M42" s="424"/>
      <c r="N42" s="424"/>
      <c r="O42" s="424"/>
    </row>
    <row r="43" spans="2:15" s="354" customFormat="1" ht="21" customHeight="1" thickBot="1">
      <c r="B43" s="366" t="s">
        <v>213</v>
      </c>
      <c r="C43" s="367"/>
      <c r="D43" s="368"/>
      <c r="E43" s="368"/>
      <c r="F43" s="368"/>
      <c r="G43" s="369"/>
      <c r="H43" s="604" t="s">
        <v>14</v>
      </c>
      <c r="I43" s="605"/>
      <c r="J43" s="605"/>
      <c r="K43" s="606"/>
      <c r="L43" s="436"/>
      <c r="M43" s="424"/>
      <c r="N43" s="424"/>
      <c r="O43" s="424"/>
    </row>
    <row r="44" spans="2:15" s="354" customFormat="1" ht="21" customHeight="1" thickBot="1">
      <c r="B44" s="437"/>
      <c r="C44" s="438" t="s">
        <v>214</v>
      </c>
      <c r="D44" s="439" t="s">
        <v>215</v>
      </c>
      <c r="E44" s="439" t="s">
        <v>216</v>
      </c>
      <c r="F44" s="440" t="s">
        <v>217</v>
      </c>
      <c r="G44" s="441" t="s">
        <v>0</v>
      </c>
      <c r="H44" s="442" t="s">
        <v>202</v>
      </c>
      <c r="I44" s="438" t="s">
        <v>203</v>
      </c>
      <c r="J44" s="438" t="s">
        <v>204</v>
      </c>
      <c r="K44" s="443" t="s">
        <v>205</v>
      </c>
      <c r="L44" s="436"/>
      <c r="M44" s="424"/>
      <c r="N44" s="424"/>
      <c r="O44" s="424"/>
    </row>
    <row r="45" spans="2:15" s="354" customFormat="1" ht="21" customHeight="1">
      <c r="B45" s="444" t="s">
        <v>218</v>
      </c>
      <c r="C45" s="445">
        <v>6</v>
      </c>
      <c r="D45" s="446">
        <v>144</v>
      </c>
      <c r="E45" s="446">
        <v>144</v>
      </c>
      <c r="F45" s="447">
        <v>144</v>
      </c>
      <c r="G45" s="448">
        <v>432</v>
      </c>
      <c r="H45" s="449">
        <v>12</v>
      </c>
      <c r="I45" s="450">
        <v>12</v>
      </c>
      <c r="J45" s="450">
        <v>12</v>
      </c>
      <c r="K45" s="451">
        <v>36</v>
      </c>
      <c r="L45" s="436"/>
      <c r="M45" s="424"/>
      <c r="N45" s="424"/>
      <c r="O45" s="424"/>
    </row>
    <row r="46" spans="2:15" s="354" customFormat="1" ht="21" customHeight="1">
      <c r="B46" s="389" t="s">
        <v>220</v>
      </c>
      <c r="C46" s="390">
        <v>42</v>
      </c>
      <c r="D46" s="391">
        <v>2016</v>
      </c>
      <c r="E46" s="391">
        <v>2016</v>
      </c>
      <c r="F46" s="452">
        <v>2016</v>
      </c>
      <c r="G46" s="453">
        <v>6048</v>
      </c>
      <c r="H46" s="454">
        <v>168</v>
      </c>
      <c r="I46" s="392">
        <v>168</v>
      </c>
      <c r="J46" s="392">
        <v>168</v>
      </c>
      <c r="K46" s="393">
        <v>504</v>
      </c>
      <c r="L46" s="436"/>
      <c r="M46" s="424"/>
      <c r="N46" s="424"/>
      <c r="O46" s="424"/>
    </row>
    <row r="47" spans="2:15" s="354" customFormat="1" ht="21" customHeight="1">
      <c r="B47" s="389" t="s">
        <v>222</v>
      </c>
      <c r="C47" s="390">
        <v>48</v>
      </c>
      <c r="D47" s="391">
        <v>1152</v>
      </c>
      <c r="E47" s="391">
        <v>1152</v>
      </c>
      <c r="F47" s="452">
        <v>1152</v>
      </c>
      <c r="G47" s="453">
        <v>3456</v>
      </c>
      <c r="H47" s="454">
        <v>96</v>
      </c>
      <c r="I47" s="392">
        <v>96</v>
      </c>
      <c r="J47" s="392">
        <v>96</v>
      </c>
      <c r="K47" s="393">
        <v>288</v>
      </c>
      <c r="L47" s="436"/>
      <c r="M47" s="424"/>
      <c r="N47" s="424"/>
      <c r="O47" s="424"/>
    </row>
    <row r="48" spans="2:15" s="354" customFormat="1" ht="21" customHeight="1" thickBot="1">
      <c r="B48" s="389" t="s">
        <v>224</v>
      </c>
      <c r="C48" s="390">
        <v>6</v>
      </c>
      <c r="D48" s="391">
        <v>360</v>
      </c>
      <c r="E48" s="391">
        <v>360</v>
      </c>
      <c r="F48" s="452">
        <v>360</v>
      </c>
      <c r="G48" s="453">
        <v>1080</v>
      </c>
      <c r="H48" s="454">
        <v>30</v>
      </c>
      <c r="I48" s="392">
        <v>30</v>
      </c>
      <c r="J48" s="392">
        <v>30</v>
      </c>
      <c r="K48" s="393">
        <v>90</v>
      </c>
      <c r="L48" s="436"/>
      <c r="M48" s="424"/>
      <c r="N48" s="424"/>
      <c r="O48" s="424"/>
    </row>
    <row r="49" spans="2:15" s="354" customFormat="1" ht="21" customHeight="1" thickBot="1">
      <c r="B49" s="405" t="s">
        <v>15</v>
      </c>
      <c r="C49" s="406">
        <v>102</v>
      </c>
      <c r="D49" s="455">
        <v>3672</v>
      </c>
      <c r="E49" s="455">
        <v>3672</v>
      </c>
      <c r="F49" s="456">
        <v>3672</v>
      </c>
      <c r="G49" s="457">
        <v>11016</v>
      </c>
      <c r="H49" s="458">
        <v>306</v>
      </c>
      <c r="I49" s="372">
        <v>306</v>
      </c>
      <c r="J49" s="372">
        <v>306</v>
      </c>
      <c r="K49" s="459">
        <v>918</v>
      </c>
      <c r="L49" s="436"/>
      <c r="M49" s="424"/>
      <c r="N49" s="424"/>
      <c r="O49" s="424"/>
    </row>
    <row r="50" spans="2:15" s="354" customFormat="1" ht="21" customHeight="1" thickBot="1">
      <c r="B50" s="460" t="s">
        <v>229</v>
      </c>
      <c r="C50" s="461"/>
      <c r="D50" s="462">
        <v>3700</v>
      </c>
      <c r="E50" s="462">
        <v>3700</v>
      </c>
      <c r="F50" s="463">
        <v>3700</v>
      </c>
      <c r="G50" s="464">
        <v>11100</v>
      </c>
      <c r="H50" s="465">
        <v>325</v>
      </c>
      <c r="I50" s="462">
        <v>325</v>
      </c>
      <c r="J50" s="462">
        <v>325</v>
      </c>
      <c r="K50" s="416">
        <v>975</v>
      </c>
      <c r="L50" s="436"/>
      <c r="M50" s="424"/>
      <c r="N50" s="424"/>
      <c r="O50" s="424"/>
    </row>
    <row r="51" spans="2:15" s="354" customFormat="1" ht="12.75" customHeight="1" thickBot="1">
      <c r="B51" s="419"/>
      <c r="C51" s="419"/>
      <c r="D51" s="420"/>
      <c r="E51" s="420"/>
      <c r="F51" s="420"/>
      <c r="G51" s="420"/>
      <c r="H51" s="421"/>
      <c r="I51" s="421"/>
      <c r="J51" s="421"/>
      <c r="K51" s="421"/>
      <c r="L51" s="436"/>
      <c r="M51" s="424"/>
      <c r="N51" s="424"/>
      <c r="O51" s="424"/>
    </row>
    <row r="52" spans="2:15" s="354" customFormat="1" ht="21" customHeight="1" thickBot="1">
      <c r="B52" s="422" t="s">
        <v>232</v>
      </c>
      <c r="C52" s="423">
        <v>0</v>
      </c>
      <c r="D52" s="423">
        <v>44000</v>
      </c>
      <c r="E52" s="423">
        <v>44000</v>
      </c>
      <c r="F52" s="423">
        <v>41000</v>
      </c>
      <c r="G52" s="423">
        <v>129000</v>
      </c>
      <c r="H52" s="423">
        <v>4375</v>
      </c>
      <c r="I52" s="423">
        <v>4375</v>
      </c>
      <c r="J52" s="423">
        <v>4225</v>
      </c>
      <c r="K52" s="423">
        <v>12975</v>
      </c>
      <c r="L52" s="436"/>
      <c r="M52" s="424">
        <f>K52+K30</f>
        <v>37705</v>
      </c>
      <c r="N52" s="424"/>
      <c r="O52" s="424"/>
    </row>
    <row r="53" spans="2:15" s="354" customFormat="1" ht="12.75" customHeight="1">
      <c r="B53" s="362"/>
      <c r="C53" s="362"/>
      <c r="D53" s="436"/>
      <c r="E53" s="436"/>
      <c r="F53" s="436"/>
      <c r="G53" s="436"/>
      <c r="H53" s="424"/>
      <c r="I53" s="424"/>
      <c r="J53" s="424"/>
      <c r="K53" s="424"/>
      <c r="L53" s="436"/>
      <c r="M53" s="424"/>
      <c r="N53" s="424"/>
      <c r="O53" s="424"/>
    </row>
    <row r="54" spans="2:15" s="299" customFormat="1" ht="20.100000000000001" customHeight="1" thickBot="1">
      <c r="B54" s="466" t="s">
        <v>233</v>
      </c>
      <c r="C54" s="419"/>
      <c r="D54" s="420"/>
      <c r="E54" s="420"/>
      <c r="F54" s="420"/>
      <c r="G54" s="420"/>
      <c r="H54" s="354"/>
      <c r="I54" s="354"/>
      <c r="J54" s="354"/>
      <c r="K54" s="467"/>
    </row>
    <row r="55" spans="2:15" s="299" customFormat="1" ht="20.100000000000001" customHeight="1" thickBot="1">
      <c r="B55" s="592" t="s">
        <v>234</v>
      </c>
      <c r="C55" s="593"/>
      <c r="D55" s="596" t="s">
        <v>235</v>
      </c>
      <c r="E55" s="596"/>
      <c r="F55" s="596" t="s">
        <v>236</v>
      </c>
      <c r="G55" s="596"/>
      <c r="H55" s="596" t="s">
        <v>237</v>
      </c>
      <c r="I55" s="596"/>
      <c r="J55" s="596" t="s">
        <v>0</v>
      </c>
      <c r="K55" s="597"/>
      <c r="M55" s="468" t="s">
        <v>238</v>
      </c>
    </row>
    <row r="56" spans="2:15" s="299" customFormat="1" ht="20.100000000000001" customHeight="1" thickBot="1">
      <c r="B56" s="594"/>
      <c r="C56" s="595"/>
      <c r="D56" s="469" t="s">
        <v>239</v>
      </c>
      <c r="E56" s="469" t="s">
        <v>240</v>
      </c>
      <c r="F56" s="469" t="s">
        <v>239</v>
      </c>
      <c r="G56" s="470" t="s">
        <v>240</v>
      </c>
      <c r="H56" s="469" t="s">
        <v>239</v>
      </c>
      <c r="I56" s="469" t="s">
        <v>240</v>
      </c>
      <c r="J56" s="469" t="s">
        <v>239</v>
      </c>
      <c r="K56" s="471" t="s">
        <v>240</v>
      </c>
      <c r="M56" s="472" t="s">
        <v>241</v>
      </c>
    </row>
    <row r="57" spans="2:15" s="299" customFormat="1" ht="12.75" customHeight="1">
      <c r="B57" s="620" t="s">
        <v>242</v>
      </c>
      <c r="C57" s="621"/>
      <c r="D57" s="624">
        <v>44000</v>
      </c>
      <c r="E57" s="626">
        <v>84000</v>
      </c>
      <c r="F57" s="610">
        <v>44000</v>
      </c>
      <c r="G57" s="612">
        <v>84000</v>
      </c>
      <c r="H57" s="626">
        <v>41000</v>
      </c>
      <c r="I57" s="610">
        <v>75000</v>
      </c>
      <c r="J57" s="610">
        <v>129000</v>
      </c>
      <c r="K57" s="612">
        <v>243000</v>
      </c>
      <c r="M57" s="614">
        <v>372000</v>
      </c>
    </row>
    <row r="58" spans="2:15" s="299" customFormat="1" ht="13.5" customHeight="1">
      <c r="B58" s="622"/>
      <c r="C58" s="623"/>
      <c r="D58" s="625"/>
      <c r="E58" s="627"/>
      <c r="F58" s="611"/>
      <c r="G58" s="613"/>
      <c r="H58" s="627"/>
      <c r="I58" s="611"/>
      <c r="J58" s="611"/>
      <c r="K58" s="613"/>
      <c r="M58" s="615"/>
    </row>
    <row r="59" spans="2:15" s="477" customFormat="1" ht="32.25" customHeight="1">
      <c r="B59" s="616" t="s">
        <v>243</v>
      </c>
      <c r="C59" s="617"/>
      <c r="D59" s="473">
        <v>0</v>
      </c>
      <c r="E59" s="474">
        <v>15650</v>
      </c>
      <c r="F59" s="475" t="s">
        <v>244</v>
      </c>
      <c r="G59" s="476">
        <v>15650</v>
      </c>
      <c r="H59" s="474" t="s">
        <v>244</v>
      </c>
      <c r="I59" s="475">
        <v>14650</v>
      </c>
      <c r="J59" s="475" t="s">
        <v>244</v>
      </c>
      <c r="K59" s="476">
        <v>45950</v>
      </c>
      <c r="M59" s="478">
        <v>45950</v>
      </c>
    </row>
    <row r="60" spans="2:15" s="477" customFormat="1" ht="32.25" customHeight="1">
      <c r="B60" s="618" t="s">
        <v>245</v>
      </c>
      <c r="C60" s="619"/>
      <c r="D60" s="479">
        <v>0</v>
      </c>
      <c r="E60" s="480">
        <v>4000</v>
      </c>
      <c r="F60" s="481">
        <v>0</v>
      </c>
      <c r="G60" s="482">
        <v>4000</v>
      </c>
      <c r="H60" s="480">
        <v>0</v>
      </c>
      <c r="I60" s="481">
        <v>4000</v>
      </c>
      <c r="J60" s="481" t="s">
        <v>244</v>
      </c>
      <c r="K60" s="482">
        <v>12000</v>
      </c>
      <c r="M60" s="478">
        <v>12000</v>
      </c>
    </row>
    <row r="61" spans="2:15" s="487" customFormat="1" ht="27" customHeight="1" thickBot="1">
      <c r="B61" s="628" t="s">
        <v>246</v>
      </c>
      <c r="C61" s="629"/>
      <c r="D61" s="483">
        <v>1700</v>
      </c>
      <c r="E61" s="484">
        <v>7100</v>
      </c>
      <c r="F61" s="485">
        <v>1700</v>
      </c>
      <c r="G61" s="486">
        <v>7100</v>
      </c>
      <c r="H61" s="484">
        <v>1700</v>
      </c>
      <c r="I61" s="485">
        <v>7100</v>
      </c>
      <c r="J61" s="485">
        <v>4800</v>
      </c>
      <c r="K61" s="486">
        <v>21300</v>
      </c>
      <c r="M61" s="488">
        <v>26100</v>
      </c>
    </row>
    <row r="62" spans="2:15" s="354" customFormat="1" ht="23.25" customHeight="1">
      <c r="B62" s="489"/>
      <c r="D62" s="630">
        <v>128000</v>
      </c>
      <c r="E62" s="631"/>
      <c r="F62" s="630">
        <v>128000</v>
      </c>
      <c r="G62" s="631"/>
      <c r="H62" s="630">
        <v>116000</v>
      </c>
      <c r="I62" s="631"/>
    </row>
    <row r="63" spans="2:15" s="299" customFormat="1" ht="20.100000000000001" customHeight="1"/>
    <row r="64" spans="2:15">
      <c r="D64" s="490"/>
      <c r="E64" s="490"/>
      <c r="F64" s="490"/>
      <c r="G64" s="490"/>
      <c r="H64" s="490"/>
      <c r="I64" s="490"/>
      <c r="J64" s="490"/>
    </row>
    <row r="65" spans="4:10">
      <c r="D65" s="490"/>
      <c r="E65" s="490"/>
      <c r="F65" s="490"/>
      <c r="G65" s="490"/>
      <c r="H65" s="490"/>
      <c r="I65" s="490"/>
      <c r="J65" s="490"/>
    </row>
    <row r="66" spans="4:10">
      <c r="D66" s="491"/>
      <c r="E66" s="490"/>
      <c r="F66" s="490"/>
      <c r="G66" s="490"/>
      <c r="H66" s="490"/>
      <c r="I66" s="490"/>
      <c r="J66" s="490"/>
    </row>
    <row r="67" spans="4:10">
      <c r="D67" s="492"/>
      <c r="E67" s="491"/>
      <c r="F67" s="490"/>
      <c r="G67" s="490"/>
      <c r="H67" s="490"/>
      <c r="I67" s="490"/>
      <c r="J67" s="490"/>
    </row>
    <row r="68" spans="4:10">
      <c r="D68" s="491"/>
      <c r="E68" s="490"/>
      <c r="F68" s="490"/>
      <c r="G68" s="490"/>
      <c r="H68" s="490"/>
      <c r="I68" s="490"/>
      <c r="J68" s="490"/>
    </row>
    <row r="69" spans="4:10">
      <c r="D69" s="490"/>
      <c r="E69" s="490"/>
      <c r="F69" s="490"/>
      <c r="G69" s="490"/>
      <c r="H69" s="490"/>
      <c r="I69" s="490"/>
      <c r="J69" s="490"/>
    </row>
    <row r="70" spans="4:10">
      <c r="D70" s="493"/>
      <c r="E70" s="493"/>
      <c r="F70" s="490"/>
      <c r="G70" s="490"/>
      <c r="H70" s="490"/>
      <c r="I70" s="490"/>
      <c r="J70" s="490"/>
    </row>
    <row r="71" spans="4:10">
      <c r="D71" s="494"/>
      <c r="E71" s="494"/>
      <c r="F71" s="490"/>
      <c r="G71" s="490"/>
      <c r="H71" s="490"/>
      <c r="I71" s="492"/>
      <c r="J71" s="490"/>
    </row>
    <row r="72" spans="4:10">
      <c r="D72" s="490"/>
      <c r="E72" s="490"/>
      <c r="F72" s="490"/>
      <c r="G72" s="490"/>
      <c r="H72" s="492"/>
      <c r="I72" s="490"/>
      <c r="J72" s="490"/>
    </row>
    <row r="73" spans="4:10">
      <c r="D73" s="490"/>
      <c r="E73" s="490"/>
      <c r="F73" s="490"/>
      <c r="G73" s="490"/>
      <c r="H73" s="490"/>
      <c r="I73" s="490"/>
      <c r="J73" s="490"/>
    </row>
    <row r="74" spans="4:10">
      <c r="D74" s="495"/>
      <c r="E74" s="490"/>
      <c r="F74" s="490"/>
      <c r="G74" s="490"/>
      <c r="H74" s="490"/>
      <c r="I74" s="496"/>
      <c r="J74" s="490"/>
    </row>
    <row r="75" spans="4:10">
      <c r="D75" s="490"/>
      <c r="E75" s="490"/>
      <c r="F75" s="490"/>
      <c r="G75" s="490"/>
      <c r="H75" s="490"/>
      <c r="I75" s="490"/>
      <c r="J75" s="490"/>
    </row>
  </sheetData>
  <mergeCells count="26">
    <mergeCell ref="B61:C61"/>
    <mergeCell ref="D62:E62"/>
    <mergeCell ref="F62:G62"/>
    <mergeCell ref="H62:I62"/>
    <mergeCell ref="I57:I58"/>
    <mergeCell ref="J57:J58"/>
    <mergeCell ref="K57:K58"/>
    <mergeCell ref="M57:M58"/>
    <mergeCell ref="B59:C59"/>
    <mergeCell ref="B60:C60"/>
    <mergeCell ref="B57:C58"/>
    <mergeCell ref="D57:D58"/>
    <mergeCell ref="E57:E58"/>
    <mergeCell ref="F57:F58"/>
    <mergeCell ref="G57:G58"/>
    <mergeCell ref="H57:H58"/>
    <mergeCell ref="H2:K2"/>
    <mergeCell ref="M2:O2"/>
    <mergeCell ref="H19:K19"/>
    <mergeCell ref="M19:O19"/>
    <mergeCell ref="H43:K43"/>
    <mergeCell ref="B55:C56"/>
    <mergeCell ref="D55:E55"/>
    <mergeCell ref="F55:G55"/>
    <mergeCell ref="H55:I55"/>
    <mergeCell ref="J55:K55"/>
  </mergeCells>
  <conditionalFormatting sqref="M4:O13">
    <cfRule type="containsBlanks" dxfId="0" priority="1">
      <formula>LEN(TRIM(M4))=0</formula>
    </cfRule>
  </conditionalFormatting>
  <pageMargins left="0.7" right="0.7" top="0.75" bottom="0.75" header="0.3" footer="0.3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 Cost Sheet</vt:lpstr>
      <vt:lpstr>1 - Printing Cost</vt:lpstr>
      <vt:lpstr>2 - Packaging Cost - Cohort 1&amp;2</vt:lpstr>
      <vt:lpstr>3 - Total delivery cost</vt:lpstr>
      <vt:lpstr>4 - Warehouse</vt:lpstr>
      <vt:lpstr>5 - HR-Operation</vt:lpstr>
      <vt:lpstr>Reference - # of Schools&amp;Boxes </vt:lpstr>
      <vt:lpstr>'1 - Printing Cost'!Print_Area</vt:lpstr>
      <vt:lpstr>'2 - Packaging Cost - Cohort 1&amp;2'!Print_Area</vt:lpstr>
      <vt:lpstr>'3 - Total delivery cost'!Print_Area</vt:lpstr>
      <vt:lpstr>'Reference - # of Schools&amp;Boxes '!Print_Area</vt:lpstr>
      <vt:lpstr>'Summary Cost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Suresh Sarki</cp:lastModifiedBy>
  <cp:lastPrinted>2018-01-03T04:03:07Z</cp:lastPrinted>
  <dcterms:created xsi:type="dcterms:W3CDTF">2016-09-17T14:13:44Z</dcterms:created>
  <dcterms:modified xsi:type="dcterms:W3CDTF">2018-01-17T10:17:23Z</dcterms:modified>
</cp:coreProperties>
</file>